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KOBAC_HOTTA\Desktop\"/>
    </mc:Choice>
  </mc:AlternateContent>
  <xr:revisionPtr revIDLastSave="0" documentId="13_ncr:1_{65A325F7-1A0F-4D9F-B5C4-90FA7C54B00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" i="1" l="1"/>
  <c r="V32" i="1" l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O39" i="1"/>
  <c r="P39" i="1" s="1"/>
  <c r="Q32" i="1"/>
  <c r="Q31" i="1"/>
  <c r="Q30" i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49" i="1"/>
  <c r="P49" i="1" s="1"/>
  <c r="O50" i="1"/>
  <c r="P50" i="1" s="1"/>
  <c r="O51" i="1"/>
  <c r="P51" i="1" s="1"/>
  <c r="O52" i="1"/>
  <c r="P52" i="1" s="1"/>
  <c r="S8" i="1"/>
  <c r="S7" i="1"/>
  <c r="S9" i="1"/>
  <c r="T9" i="1"/>
  <c r="T26" i="1"/>
  <c r="T27" i="1"/>
  <c r="T28" i="1"/>
  <c r="T29" i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M28" i="1"/>
  <c r="M27" i="1"/>
  <c r="M26" i="1"/>
  <c r="M25" i="1"/>
  <c r="M24" i="1"/>
  <c r="M23" i="1"/>
  <c r="M22" i="1"/>
  <c r="M21" i="1"/>
  <c r="M20" i="1"/>
  <c r="M19" i="1"/>
  <c r="M18" i="1"/>
  <c r="M17" i="1"/>
  <c r="L15" i="1"/>
  <c r="L14" i="1"/>
  <c r="L16" i="1"/>
  <c r="L21" i="1"/>
  <c r="L20" i="1"/>
  <c r="L19" i="1"/>
  <c r="L18" i="1"/>
  <c r="L17" i="1"/>
  <c r="L22" i="1"/>
  <c r="L25" i="1"/>
  <c r="L24" i="1"/>
  <c r="L23" i="1"/>
  <c r="Q25" i="1"/>
  <c r="Q21" i="1"/>
  <c r="Q22" i="1"/>
  <c r="Q23" i="1"/>
  <c r="Q24" i="1"/>
  <c r="Q20" i="1"/>
  <c r="Q17" i="1"/>
  <c r="Q18" i="1"/>
  <c r="Q19" i="1"/>
  <c r="Q16" i="1"/>
  <c r="Q11" i="1"/>
  <c r="Q12" i="1"/>
  <c r="Q13" i="1"/>
  <c r="Q14" i="1"/>
  <c r="Q15" i="1"/>
  <c r="Q10" i="1"/>
  <c r="Q7" i="1"/>
  <c r="Q8" i="1"/>
  <c r="Q9" i="1"/>
  <c r="Q6" i="1"/>
  <c r="O6" i="1" s="1"/>
  <c r="P6" i="1" s="1"/>
  <c r="Q29" i="1"/>
  <c r="Q28" i="1"/>
  <c r="Q27" i="1"/>
  <c r="Q26" i="1"/>
  <c r="S29" i="1"/>
  <c r="S30" i="1"/>
  <c r="S31" i="1"/>
  <c r="S32" i="1"/>
  <c r="S33" i="1"/>
  <c r="O33" i="1" s="1"/>
  <c r="P33" i="1" s="1"/>
  <c r="S34" i="1"/>
  <c r="O34" i="1" s="1"/>
  <c r="P34" i="1" s="1"/>
  <c r="S35" i="1"/>
  <c r="O35" i="1" s="1"/>
  <c r="P35" i="1" s="1"/>
  <c r="S36" i="1"/>
  <c r="O36" i="1" s="1"/>
  <c r="P36" i="1" s="1"/>
  <c r="S37" i="1"/>
  <c r="O37" i="1" s="1"/>
  <c r="P37" i="1" s="1"/>
  <c r="S38" i="1"/>
  <c r="O38" i="1" s="1"/>
  <c r="P38" i="1" s="1"/>
  <c r="S10" i="1"/>
  <c r="T10" i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S27" i="1"/>
  <c r="O27" i="1" s="1"/>
  <c r="P27" i="1" s="1"/>
  <c r="S28" i="1"/>
  <c r="O25" i="1" l="1"/>
  <c r="P25" i="1" s="1"/>
  <c r="O19" i="1"/>
  <c r="P19" i="1" s="1"/>
  <c r="O17" i="1"/>
  <c r="P17" i="1" s="1"/>
  <c r="O15" i="1"/>
  <c r="P15" i="1" s="1"/>
  <c r="O13" i="1"/>
  <c r="P13" i="1" s="1"/>
  <c r="O28" i="1"/>
  <c r="P28" i="1" s="1"/>
  <c r="O14" i="1"/>
  <c r="P14" i="1" s="1"/>
  <c r="O16" i="1"/>
  <c r="P16" i="1" s="1"/>
  <c r="O20" i="1"/>
  <c r="P20" i="1" s="1"/>
  <c r="O24" i="1"/>
  <c r="P24" i="1" s="1"/>
  <c r="O30" i="1"/>
  <c r="P30" i="1" s="1"/>
  <c r="O26" i="1"/>
  <c r="P26" i="1" s="1"/>
  <c r="O10" i="1"/>
  <c r="P10" i="1" s="1"/>
  <c r="O18" i="1"/>
  <c r="P18" i="1" s="1"/>
  <c r="O23" i="1"/>
  <c r="P23" i="1" s="1"/>
  <c r="O32" i="1"/>
  <c r="P32" i="1" s="1"/>
  <c r="O31" i="1"/>
  <c r="P31" i="1" s="1"/>
  <c r="O21" i="1"/>
  <c r="P21" i="1" s="1"/>
  <c r="O22" i="1"/>
  <c r="P22" i="1" s="1"/>
  <c r="O29" i="1"/>
  <c r="P29" i="1" s="1"/>
  <c r="O8" i="1"/>
  <c r="P8" i="1" s="1"/>
  <c r="O11" i="1"/>
  <c r="P11" i="1" s="1"/>
  <c r="O7" i="1"/>
  <c r="P7" i="1" s="1"/>
  <c r="O12" i="1"/>
  <c r="P12" i="1" s="1"/>
  <c r="O9" i="1"/>
  <c r="P9" i="1" s="1"/>
  <c r="N6" i="1"/>
  <c r="H15" i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F12" i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N34" i="1" l="1"/>
  <c r="N35" i="1"/>
  <c r="N36" i="1"/>
  <c r="N8" i="1"/>
  <c r="N7" i="1"/>
  <c r="N38" i="1"/>
  <c r="N11" i="1"/>
  <c r="N37" i="1"/>
  <c r="N19" i="1"/>
  <c r="N13" i="1"/>
  <c r="N9" i="1"/>
  <c r="N14" i="1"/>
  <c r="N33" i="1"/>
  <c r="N26" i="1"/>
  <c r="N24" i="1"/>
  <c r="N29" i="1"/>
  <c r="N23" i="1"/>
  <c r="N30" i="1"/>
  <c r="N20" i="1"/>
  <c r="N25" i="1"/>
  <c r="N32" i="1"/>
  <c r="N16" i="1"/>
  <c r="N18" i="1"/>
  <c r="N21" i="1"/>
  <c r="N31" i="1"/>
  <c r="N15" i="1"/>
  <c r="N22" i="1"/>
  <c r="N28" i="1"/>
  <c r="N12" i="1"/>
  <c r="N10" i="1"/>
  <c r="N17" i="1"/>
  <c r="N27" i="1"/>
</calcChain>
</file>

<file path=xl/sharedStrings.xml><?xml version="1.0" encoding="utf-8"?>
<sst xmlns="http://schemas.openxmlformats.org/spreadsheetml/2006/main" count="297" uniqueCount="209">
  <si>
    <t>くらげ団長</t>
    <rPh sb="3" eb="5">
      <t>ダンチョウ</t>
    </rPh>
    <phoneticPr fontId="2"/>
  </si>
  <si>
    <t>くらげ妻</t>
    <rPh sb="3" eb="4">
      <t>ツマ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</si>
  <si>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</si>
  <si>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</si>
  <si>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</si>
  <si>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</si>
  <si>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2024年</t>
    <rPh sb="4" eb="5">
      <t>ネン</t>
    </rPh>
    <phoneticPr fontId="2"/>
  </si>
  <si>
    <t>2025年</t>
    <rPh sb="4" eb="5">
      <t>ネン</t>
    </rPh>
    <phoneticPr fontId="2"/>
  </si>
  <si>
    <t>2026年</t>
    <rPh sb="4" eb="5">
      <t>ネン</t>
    </rPh>
    <phoneticPr fontId="2"/>
  </si>
  <si>
    <t>2027年</t>
    <rPh sb="4" eb="5">
      <t>ネン</t>
    </rPh>
    <phoneticPr fontId="2"/>
  </si>
  <si>
    <t>2028年</t>
    <rPh sb="4" eb="5">
      <t>ネン</t>
    </rPh>
    <phoneticPr fontId="2"/>
  </si>
  <si>
    <t>2029年</t>
    <rPh sb="4" eb="5">
      <t>ネン</t>
    </rPh>
    <phoneticPr fontId="2"/>
  </si>
  <si>
    <t>2030年</t>
    <rPh sb="4" eb="5">
      <t>ネン</t>
    </rPh>
    <phoneticPr fontId="2"/>
  </si>
  <si>
    <t>2031年</t>
    <rPh sb="4" eb="5">
      <t>ネン</t>
    </rPh>
    <phoneticPr fontId="2"/>
  </si>
  <si>
    <t>2032年</t>
    <rPh sb="4" eb="5">
      <t>ネン</t>
    </rPh>
    <phoneticPr fontId="2"/>
  </si>
  <si>
    <t>2033年</t>
    <rPh sb="4" eb="5">
      <t>ネン</t>
    </rPh>
    <phoneticPr fontId="2"/>
  </si>
  <si>
    <t>2034年</t>
    <rPh sb="4" eb="5">
      <t>ネン</t>
    </rPh>
    <phoneticPr fontId="2"/>
  </si>
  <si>
    <t>2035年</t>
    <rPh sb="4" eb="5">
      <t>ネン</t>
    </rPh>
    <phoneticPr fontId="2"/>
  </si>
  <si>
    <t>2036年</t>
    <rPh sb="4" eb="5">
      <t>ネン</t>
    </rPh>
    <phoneticPr fontId="2"/>
  </si>
  <si>
    <t>2037年</t>
    <rPh sb="4" eb="5">
      <t>ネン</t>
    </rPh>
    <phoneticPr fontId="2"/>
  </si>
  <si>
    <t>2038年</t>
    <rPh sb="4" eb="5">
      <t>ネン</t>
    </rPh>
    <phoneticPr fontId="2"/>
  </si>
  <si>
    <t>2039年</t>
    <rPh sb="4" eb="5">
      <t>ネン</t>
    </rPh>
    <phoneticPr fontId="2"/>
  </si>
  <si>
    <t>2040年</t>
    <rPh sb="4" eb="5">
      <t>ネン</t>
    </rPh>
    <phoneticPr fontId="2"/>
  </si>
  <si>
    <t>2041年</t>
    <rPh sb="4" eb="5">
      <t>ネン</t>
    </rPh>
    <phoneticPr fontId="2"/>
  </si>
  <si>
    <t>2042年</t>
    <rPh sb="4" eb="5">
      <t>ネン</t>
    </rPh>
    <phoneticPr fontId="2"/>
  </si>
  <si>
    <t>2043年</t>
    <rPh sb="4" eb="5">
      <t>ネン</t>
    </rPh>
    <phoneticPr fontId="2"/>
  </si>
  <si>
    <t>2044年</t>
    <rPh sb="4" eb="5">
      <t>ネン</t>
    </rPh>
    <phoneticPr fontId="2"/>
  </si>
  <si>
    <t>2045年</t>
    <rPh sb="4" eb="5">
      <t>ネン</t>
    </rPh>
    <phoneticPr fontId="2"/>
  </si>
  <si>
    <t>2046年</t>
    <rPh sb="4" eb="5">
      <t>ネン</t>
    </rPh>
    <phoneticPr fontId="2"/>
  </si>
  <si>
    <t>2047年</t>
    <rPh sb="4" eb="5">
      <t>ネン</t>
    </rPh>
    <phoneticPr fontId="2"/>
  </si>
  <si>
    <t>2048年</t>
    <rPh sb="4" eb="5">
      <t>ネン</t>
    </rPh>
    <phoneticPr fontId="2"/>
  </si>
  <si>
    <t>2049年</t>
    <rPh sb="4" eb="5">
      <t>ネン</t>
    </rPh>
    <phoneticPr fontId="2"/>
  </si>
  <si>
    <t>年収</t>
    <rPh sb="0" eb="2">
      <t>ネンシュウ</t>
    </rPh>
    <phoneticPr fontId="2"/>
  </si>
  <si>
    <t>年少</t>
    <rPh sb="0" eb="2">
      <t>ネンショウ</t>
    </rPh>
    <phoneticPr fontId="2"/>
  </si>
  <si>
    <t>年中</t>
    <rPh sb="0" eb="1">
      <t>ネン</t>
    </rPh>
    <rPh sb="1" eb="2">
      <t>チュウ</t>
    </rPh>
    <phoneticPr fontId="2"/>
  </si>
  <si>
    <t>年長</t>
    <rPh sb="0" eb="2">
      <t>ネンチョウ</t>
    </rPh>
    <phoneticPr fontId="2"/>
  </si>
  <si>
    <t>小１</t>
    <rPh sb="0" eb="1">
      <t>ショウ</t>
    </rPh>
    <phoneticPr fontId="2"/>
  </si>
  <si>
    <t>小２</t>
    <rPh sb="0" eb="1">
      <t>ショウ</t>
    </rPh>
    <phoneticPr fontId="2"/>
  </si>
  <si>
    <t>小３</t>
    <rPh sb="0" eb="1">
      <t>ショウ</t>
    </rPh>
    <phoneticPr fontId="2"/>
  </si>
  <si>
    <t>小４</t>
    <rPh sb="0" eb="1">
      <t>ショウ</t>
    </rPh>
    <phoneticPr fontId="2"/>
  </si>
  <si>
    <t>小５</t>
    <rPh sb="0" eb="1">
      <t>ショウ</t>
    </rPh>
    <phoneticPr fontId="2"/>
  </si>
  <si>
    <t>小６</t>
    <rPh sb="0" eb="1">
      <t>ショウ</t>
    </rPh>
    <phoneticPr fontId="2"/>
  </si>
  <si>
    <t>中１</t>
    <rPh sb="0" eb="1">
      <t>チュウ</t>
    </rPh>
    <phoneticPr fontId="2"/>
  </si>
  <si>
    <t>中２</t>
    <rPh sb="0" eb="1">
      <t>チュウ</t>
    </rPh>
    <phoneticPr fontId="2"/>
  </si>
  <si>
    <t>中３</t>
    <rPh sb="0" eb="1">
      <t>チュウ</t>
    </rPh>
    <phoneticPr fontId="2"/>
  </si>
  <si>
    <t>高１</t>
    <rPh sb="0" eb="1">
      <t>コウ</t>
    </rPh>
    <phoneticPr fontId="2"/>
  </si>
  <si>
    <t>高２</t>
    <rPh sb="0" eb="1">
      <t>コウ</t>
    </rPh>
    <phoneticPr fontId="2"/>
  </si>
  <si>
    <t>高３</t>
    <rPh sb="0" eb="1">
      <t>コウ</t>
    </rPh>
    <phoneticPr fontId="2"/>
  </si>
  <si>
    <t>大１</t>
    <rPh sb="0" eb="1">
      <t>ダイ</t>
    </rPh>
    <phoneticPr fontId="2"/>
  </si>
  <si>
    <t>大２</t>
    <rPh sb="0" eb="1">
      <t>ダイ</t>
    </rPh>
    <phoneticPr fontId="2"/>
  </si>
  <si>
    <t>大３</t>
    <rPh sb="0" eb="1">
      <t>ダイ</t>
    </rPh>
    <phoneticPr fontId="2"/>
  </si>
  <si>
    <t>大４</t>
    <rPh sb="0" eb="1">
      <t>ダイ</t>
    </rPh>
    <phoneticPr fontId="2"/>
  </si>
  <si>
    <t>出来事１</t>
    <rPh sb="0" eb="3">
      <t>デキゴト</t>
    </rPh>
    <phoneticPr fontId="2"/>
  </si>
  <si>
    <t>7月7日結婚（結婚式は友人を中心に50人ほどで300万円）。新居は静岡駅より車で5分圏内、家賃7.5万円２ＬＤＫ</t>
    <rPh sb="1" eb="2">
      <t>ガツ</t>
    </rPh>
    <rPh sb="3" eb="4">
      <t>ニチ</t>
    </rPh>
    <rPh sb="4" eb="6">
      <t>ケッコン</t>
    </rPh>
    <rPh sb="7" eb="10">
      <t>ケッコンシキ</t>
    </rPh>
    <rPh sb="11" eb="13">
      <t>ユウジン</t>
    </rPh>
    <rPh sb="14" eb="16">
      <t>チュウシン</t>
    </rPh>
    <rPh sb="19" eb="20">
      <t>ニン</t>
    </rPh>
    <rPh sb="26" eb="27">
      <t>マン</t>
    </rPh>
    <rPh sb="27" eb="28">
      <t>エン</t>
    </rPh>
    <rPh sb="30" eb="32">
      <t>シンキョ</t>
    </rPh>
    <rPh sb="33" eb="36">
      <t>シズオカエキ</t>
    </rPh>
    <rPh sb="38" eb="39">
      <t>クルマ</t>
    </rPh>
    <rPh sb="41" eb="42">
      <t>フン</t>
    </rPh>
    <rPh sb="42" eb="44">
      <t>ケンナイ</t>
    </rPh>
    <rPh sb="45" eb="47">
      <t>ヤチン</t>
    </rPh>
    <rPh sb="50" eb="52">
      <t>マンエン</t>
    </rPh>
    <phoneticPr fontId="2"/>
  </si>
  <si>
    <t>役職</t>
    <rPh sb="0" eb="2">
      <t>ヤクショク</t>
    </rPh>
    <phoneticPr fontId="2"/>
  </si>
  <si>
    <t>副店長</t>
    <rPh sb="0" eb="3">
      <t>フクテンチョウ</t>
    </rPh>
    <phoneticPr fontId="2"/>
  </si>
  <si>
    <t>店長</t>
    <rPh sb="0" eb="2">
      <t>テンチョウ</t>
    </rPh>
    <phoneticPr fontId="2"/>
  </si>
  <si>
    <t>ブロック長</t>
    <rPh sb="4" eb="5">
      <t>チョウ</t>
    </rPh>
    <phoneticPr fontId="2"/>
  </si>
  <si>
    <t>店長ＳＶ</t>
    <rPh sb="0" eb="2">
      <t>テンチョウ</t>
    </rPh>
    <phoneticPr fontId="2"/>
  </si>
  <si>
    <t>次長</t>
    <rPh sb="0" eb="2">
      <t>ジチョウ</t>
    </rPh>
    <phoneticPr fontId="2"/>
  </si>
  <si>
    <t>部長</t>
    <rPh sb="0" eb="2">
      <t>ブチョウ</t>
    </rPh>
    <phoneticPr fontId="2"/>
  </si>
  <si>
    <t>執行役員</t>
    <rPh sb="0" eb="2">
      <t>シッコウ</t>
    </rPh>
    <rPh sb="2" eb="4">
      <t>ヤクイン</t>
    </rPh>
    <phoneticPr fontId="2"/>
  </si>
  <si>
    <t>取締役</t>
    <rPh sb="0" eb="3">
      <t>トリシマリヤク</t>
    </rPh>
    <phoneticPr fontId="2"/>
  </si>
  <si>
    <t>2050年</t>
    <rPh sb="4" eb="5">
      <t>ネン</t>
    </rPh>
    <phoneticPr fontId="2"/>
  </si>
  <si>
    <t>2051年</t>
    <rPh sb="4" eb="5">
      <t>ネン</t>
    </rPh>
    <phoneticPr fontId="2"/>
  </si>
  <si>
    <t>2052年</t>
    <rPh sb="4" eb="5">
      <t>ネン</t>
    </rPh>
    <phoneticPr fontId="2"/>
  </si>
  <si>
    <t>早期リタイヤ</t>
    <rPh sb="0" eb="2">
      <t>ソウキ</t>
    </rPh>
    <phoneticPr fontId="2"/>
  </si>
  <si>
    <t>出産</t>
    <rPh sb="0" eb="2">
      <t>シュッサン</t>
    </rPh>
    <phoneticPr fontId="2"/>
  </si>
  <si>
    <t>結婚(25歳）</t>
    <rPh sb="0" eb="2">
      <t>ケッコン</t>
    </rPh>
    <rPh sb="5" eb="6">
      <t>サイ</t>
    </rPh>
    <phoneticPr fontId="2"/>
  </si>
  <si>
    <t>2053年</t>
    <rPh sb="4" eb="5">
      <t>ネン</t>
    </rPh>
    <phoneticPr fontId="2"/>
  </si>
  <si>
    <t>2054年</t>
    <rPh sb="4" eb="5">
      <t>ネン</t>
    </rPh>
    <phoneticPr fontId="2"/>
  </si>
  <si>
    <t>2055年</t>
    <rPh sb="4" eb="5">
      <t>ネン</t>
    </rPh>
    <phoneticPr fontId="2"/>
  </si>
  <si>
    <t>2056年</t>
    <rPh sb="4" eb="5">
      <t>ネン</t>
    </rPh>
    <phoneticPr fontId="2"/>
  </si>
  <si>
    <t>2057年</t>
    <rPh sb="4" eb="5">
      <t>ネン</t>
    </rPh>
    <phoneticPr fontId="2"/>
  </si>
  <si>
    <t>2058年</t>
    <rPh sb="4" eb="5">
      <t>ネン</t>
    </rPh>
    <phoneticPr fontId="2"/>
  </si>
  <si>
    <t>2059年</t>
    <rPh sb="4" eb="5">
      <t>ネン</t>
    </rPh>
    <phoneticPr fontId="2"/>
  </si>
  <si>
    <t>2060年</t>
    <rPh sb="4" eb="5">
      <t>ネン</t>
    </rPh>
    <phoneticPr fontId="2"/>
  </si>
  <si>
    <t>2061年</t>
    <rPh sb="4" eb="5">
      <t>ネン</t>
    </rPh>
    <phoneticPr fontId="2"/>
  </si>
  <si>
    <t>2062年</t>
    <rPh sb="4" eb="5">
      <t>ネン</t>
    </rPh>
    <phoneticPr fontId="2"/>
  </si>
  <si>
    <t>世界1周旅行（妻と2人）（100日間）200万円×2＝400万円</t>
    <rPh sb="0" eb="2">
      <t>セカイ</t>
    </rPh>
    <rPh sb="3" eb="4">
      <t>シュウ</t>
    </rPh>
    <rPh sb="4" eb="6">
      <t>リョコウ</t>
    </rPh>
    <rPh sb="7" eb="8">
      <t>ツマ</t>
    </rPh>
    <rPh sb="10" eb="11">
      <t>ニン</t>
    </rPh>
    <rPh sb="16" eb="18">
      <t>ニチカン</t>
    </rPh>
    <rPh sb="17" eb="18">
      <t>アイダ</t>
    </rPh>
    <rPh sb="22" eb="24">
      <t>マンエン</t>
    </rPh>
    <rPh sb="30" eb="32">
      <t>マンエン</t>
    </rPh>
    <phoneticPr fontId="2"/>
  </si>
  <si>
    <t>ideco
(全世界)</t>
    <rPh sb="7" eb="10">
      <t>ゼンセカイ</t>
    </rPh>
    <phoneticPr fontId="2"/>
  </si>
  <si>
    <t>積立NISA
(米国/新興国)</t>
    <rPh sb="0" eb="2">
      <t>ツミタテ</t>
    </rPh>
    <rPh sb="8" eb="10">
      <t>ベイコク</t>
    </rPh>
    <rPh sb="11" eb="14">
      <t>シンコウコク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</si>
  <si>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</si>
  <si>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</si>
  <si>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</si>
  <si>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</si>
  <si>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</si>
  <si>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</si>
  <si>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7年</t>
    <rPh sb="1" eb="2">
      <t>ネン</t>
    </rPh>
    <phoneticPr fontId="2"/>
  </si>
  <si>
    <t>8年</t>
    <rPh sb="1" eb="2">
      <t>ネン</t>
    </rPh>
    <phoneticPr fontId="2"/>
  </si>
  <si>
    <t>9年</t>
    <rPh sb="1" eb="2">
      <t>ネン</t>
    </rPh>
    <phoneticPr fontId="2"/>
  </si>
  <si>
    <t>10年</t>
    <rPh sb="2" eb="3">
      <t>ネン</t>
    </rPh>
    <phoneticPr fontId="2"/>
  </si>
  <si>
    <t>11年</t>
    <rPh sb="2" eb="3">
      <t>ネン</t>
    </rPh>
    <phoneticPr fontId="2"/>
  </si>
  <si>
    <t>12年</t>
    <rPh sb="2" eb="3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</si>
  <si>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</si>
  <si>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</si>
  <si>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</si>
  <si>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</si>
  <si>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</si>
  <si>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18年</t>
    <rPh sb="2" eb="3">
      <t>ネン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</si>
  <si>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</si>
  <si>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</si>
  <si>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</si>
  <si>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</si>
  <si>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</si>
  <si>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</si>
  <si>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</si>
  <si>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</si>
  <si>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</si>
  <si>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</si>
  <si>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</si>
  <si>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</si>
  <si>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31年</t>
    <rPh sb="2" eb="3">
      <t>ネン</t>
    </rPh>
    <phoneticPr fontId="2"/>
  </si>
  <si>
    <t>32年</t>
    <rPh sb="2" eb="3">
      <t>ネン</t>
    </rPh>
    <phoneticPr fontId="2"/>
  </si>
  <si>
    <t>33年</t>
    <rPh sb="2" eb="3">
      <t>ネン</t>
    </rPh>
    <phoneticPr fontId="2"/>
  </si>
  <si>
    <t>34年</t>
    <rPh sb="2" eb="3">
      <t>ネン</t>
    </rPh>
    <phoneticPr fontId="2"/>
  </si>
  <si>
    <t>35年</t>
    <rPh sb="2" eb="3">
      <t>ネン</t>
    </rPh>
    <phoneticPr fontId="2"/>
  </si>
  <si>
    <t>36年</t>
    <rPh sb="2" eb="3">
      <t>ネン</t>
    </rPh>
    <phoneticPr fontId="2"/>
  </si>
  <si>
    <t>37年</t>
    <rPh sb="2" eb="3">
      <t>ネン</t>
    </rPh>
    <phoneticPr fontId="2"/>
  </si>
  <si>
    <t>38年</t>
    <rPh sb="2" eb="3">
      <t>ネン</t>
    </rPh>
    <phoneticPr fontId="2"/>
  </si>
  <si>
    <t>39年</t>
    <rPh sb="2" eb="3">
      <t>ネン</t>
    </rPh>
    <phoneticPr fontId="2"/>
  </si>
  <si>
    <t>40年</t>
    <rPh sb="2" eb="3">
      <t>ネン</t>
    </rPh>
    <phoneticPr fontId="2"/>
  </si>
  <si>
    <t>41年</t>
    <rPh sb="2" eb="3">
      <t>ネン</t>
    </rPh>
    <phoneticPr fontId="2"/>
  </si>
  <si>
    <t>42年</t>
    <rPh sb="2" eb="3">
      <t>ネン</t>
    </rPh>
    <phoneticPr fontId="2"/>
  </si>
  <si>
    <t>43年</t>
    <rPh sb="2" eb="3">
      <t>ネン</t>
    </rPh>
    <phoneticPr fontId="2"/>
  </si>
  <si>
    <t>円
貯金</t>
    <rPh sb="0" eb="1">
      <t>エン</t>
    </rPh>
    <rPh sb="2" eb="4">
      <t>チョキン</t>
    </rPh>
    <phoneticPr fontId="2"/>
  </si>
  <si>
    <t>米$
積立</t>
    <rPh sb="0" eb="1">
      <t>コメ</t>
    </rPh>
    <rPh sb="3" eb="5">
      <t>ツミタテ</t>
    </rPh>
    <phoneticPr fontId="2"/>
  </si>
  <si>
    <t>年間
合計</t>
    <rPh sb="0" eb="2">
      <t>ネンカン</t>
    </rPh>
    <rPh sb="3" eb="5">
      <t>ゴウケイ</t>
    </rPh>
    <phoneticPr fontId="2"/>
  </si>
  <si>
    <t>累計
資産</t>
    <rPh sb="0" eb="2">
      <t>ルイケイ</t>
    </rPh>
    <rPh sb="3" eb="5">
      <t>シサン</t>
    </rPh>
    <phoneticPr fontId="2"/>
  </si>
  <si>
    <t>運用</t>
    <rPh sb="0" eb="2">
      <t>ウンヨウ</t>
    </rPh>
    <phoneticPr fontId="2"/>
  </si>
  <si>
    <t>第一子くらげ</t>
    <phoneticPr fontId="2"/>
  </si>
  <si>
    <t>第二子くらげ</t>
    <phoneticPr fontId="2"/>
  </si>
  <si>
    <t>教育費用</t>
    <rPh sb="0" eb="2">
      <t>キョウイク</t>
    </rPh>
    <rPh sb="2" eb="4">
      <t>ヒヨウ</t>
    </rPh>
    <phoneticPr fontId="2"/>
  </si>
  <si>
    <t>積立
米国信託</t>
    <rPh sb="0" eb="2">
      <t>ツミタテ</t>
    </rPh>
    <rPh sb="3" eb="5">
      <t>ベイコク</t>
    </rPh>
    <rPh sb="5" eb="7">
      <t>シンタク</t>
    </rPh>
    <phoneticPr fontId="2"/>
  </si>
  <si>
    <t>年間
投資率</t>
    <rPh sb="0" eb="2">
      <t>ネンカン</t>
    </rPh>
    <rPh sb="3" eb="5">
      <t>トウシ</t>
    </rPh>
    <rPh sb="5" eb="6">
      <t>リツ</t>
    </rPh>
    <phoneticPr fontId="2"/>
  </si>
  <si>
    <t>結婚</t>
    <rPh sb="0" eb="2">
      <t>ケッコン</t>
    </rPh>
    <phoneticPr fontId="2"/>
  </si>
  <si>
    <t>第一子くらげ　結婚</t>
    <rPh sb="0" eb="1">
      <t>ダイ</t>
    </rPh>
    <rPh sb="2" eb="3">
      <t>コ</t>
    </rPh>
    <rPh sb="7" eb="9">
      <t>ケッコン</t>
    </rPh>
    <phoneticPr fontId="2"/>
  </si>
  <si>
    <t>第二子くらげ　結婚</t>
    <rPh sb="0" eb="1">
      <t>ダイ</t>
    </rPh>
    <rPh sb="1" eb="2">
      <t>ニ</t>
    </rPh>
    <rPh sb="2" eb="3">
      <t>コ</t>
    </rPh>
    <rPh sb="7" eb="9">
      <t>ケッコン</t>
    </rPh>
    <phoneticPr fontId="2"/>
  </si>
  <si>
    <t>【自分未来年表】</t>
    <rPh sb="1" eb="3">
      <t>ジブン</t>
    </rPh>
    <rPh sb="3" eb="5">
      <t>ミライ</t>
    </rPh>
    <rPh sb="5" eb="6">
      <t>ネン</t>
    </rPh>
    <rPh sb="6" eb="7">
      <t>ヒョウ</t>
    </rPh>
    <phoneticPr fontId="2"/>
  </si>
  <si>
    <t>彼女を作る</t>
    <rPh sb="0" eb="2">
      <t>カノジョ</t>
    </rPh>
    <rPh sb="3" eb="4">
      <t>ツク</t>
    </rPh>
    <phoneticPr fontId="2"/>
  </si>
  <si>
    <t>彼女の親へ挨拶へ行き、結婚を前提として同棲の許可を得る</t>
    <rPh sb="0" eb="2">
      <t>カノジョ</t>
    </rPh>
    <rPh sb="3" eb="4">
      <t>オヤ</t>
    </rPh>
    <rPh sb="5" eb="7">
      <t>アイサツ</t>
    </rPh>
    <rPh sb="8" eb="9">
      <t>イ</t>
    </rPh>
    <rPh sb="11" eb="13">
      <t>ケッコン</t>
    </rPh>
    <rPh sb="14" eb="16">
      <t>ゼンテイ</t>
    </rPh>
    <rPh sb="19" eb="21">
      <t>ドウセイ</t>
    </rPh>
    <rPh sb="22" eb="24">
      <t>キョカ</t>
    </rPh>
    <rPh sb="25" eb="26">
      <t>エ</t>
    </rPh>
    <phoneticPr fontId="2"/>
  </si>
  <si>
    <t>日本
株式投資</t>
    <rPh sb="0" eb="2">
      <t>ニホン</t>
    </rPh>
    <rPh sb="3" eb="5">
      <t>カブシキ</t>
    </rPh>
    <rPh sb="5" eb="7">
      <t>トウシ</t>
    </rPh>
    <phoneticPr fontId="2"/>
  </si>
  <si>
    <t>出来事２</t>
    <rPh sb="0" eb="3">
      <t>デキゴト</t>
    </rPh>
    <phoneticPr fontId="2"/>
  </si>
  <si>
    <t>北海道へ移住</t>
    <rPh sb="0" eb="3">
      <t>ホッカイドウ</t>
    </rPh>
    <rPh sb="4" eb="6">
      <t>イジュウ</t>
    </rPh>
    <phoneticPr fontId="2"/>
  </si>
  <si>
    <t>狩猟免許を取り狩猟生活を始める</t>
    <rPh sb="0" eb="2">
      <t>シュリョウ</t>
    </rPh>
    <rPh sb="2" eb="4">
      <t>メンキョ</t>
    </rPh>
    <rPh sb="5" eb="6">
      <t>ト</t>
    </rPh>
    <rPh sb="7" eb="9">
      <t>シュリョウ</t>
    </rPh>
    <rPh sb="9" eb="11">
      <t>セイカツ</t>
    </rPh>
    <rPh sb="12" eb="13">
      <t>ハジ</t>
    </rPh>
    <phoneticPr fontId="2"/>
  </si>
  <si>
    <t>仕事を退職。完全なる自由人になる</t>
    <rPh sb="0" eb="2">
      <t>シゴト</t>
    </rPh>
    <rPh sb="3" eb="5">
      <t>タイショク</t>
    </rPh>
    <rPh sb="6" eb="8">
      <t>カンゼン</t>
    </rPh>
    <rPh sb="10" eb="12">
      <t>ジユウ</t>
    </rPh>
    <rPh sb="12" eb="13">
      <t>ヒト</t>
    </rPh>
    <phoneticPr fontId="2"/>
  </si>
  <si>
    <t>1.</t>
    <phoneticPr fontId="2"/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</si>
  <si>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</si>
  <si>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</si>
  <si>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</si>
  <si>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</si>
  <si>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</si>
  <si>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</si>
  <si>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</si>
  <si>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</si>
  <si>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</si>
  <si>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</si>
  <si>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</si>
  <si>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</si>
  <si>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</si>
  <si>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</si>
  <si>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</si>
  <si>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</si>
  <si>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</si>
  <si>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</si>
  <si>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</si>
  <si>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定年したら北海道へ移り住む（週に1回、大好きな新鮮なイクラを食べる）</t>
    <rPh sb="0" eb="2">
      <t>テイネン</t>
    </rPh>
    <rPh sb="5" eb="8">
      <t>ホッカイドウ</t>
    </rPh>
    <rPh sb="9" eb="10">
      <t>ウツ</t>
    </rPh>
    <rPh sb="11" eb="12">
      <t>ス</t>
    </rPh>
    <rPh sb="14" eb="15">
      <t>シュウ</t>
    </rPh>
    <rPh sb="17" eb="18">
      <t>カイ</t>
    </rPh>
    <rPh sb="19" eb="21">
      <t>ダイス</t>
    </rPh>
    <rPh sb="23" eb="25">
      <t>シンセン</t>
    </rPh>
    <rPh sb="30" eb="31">
      <t>タ</t>
    </rPh>
    <phoneticPr fontId="2"/>
  </si>
  <si>
    <t>北海道へ移り住んだら、狩猟免許を取って10月～1月は蝦夷鹿を狩猟し、良い友人へ配る</t>
    <rPh sb="0" eb="3">
      <t>ホッカイドウ</t>
    </rPh>
    <rPh sb="4" eb="5">
      <t>ウツ</t>
    </rPh>
    <rPh sb="6" eb="7">
      <t>ス</t>
    </rPh>
    <rPh sb="11" eb="13">
      <t>シュリョウ</t>
    </rPh>
    <rPh sb="13" eb="15">
      <t>メンキョ</t>
    </rPh>
    <rPh sb="16" eb="17">
      <t>ト</t>
    </rPh>
    <rPh sb="26" eb="28">
      <t>エゾ</t>
    </rPh>
    <rPh sb="28" eb="29">
      <t>シカ</t>
    </rPh>
    <rPh sb="30" eb="32">
      <t>シュリョウ</t>
    </rPh>
    <rPh sb="34" eb="35">
      <t>ヨ</t>
    </rPh>
    <rPh sb="36" eb="38">
      <t>ユウジン</t>
    </rPh>
    <rPh sb="39" eb="40">
      <t>クバ</t>
    </rPh>
    <phoneticPr fontId="2"/>
  </si>
  <si>
    <t>28歳に彼女を作り、29歳で同棲をはじめ、30歳で結婚し、静岡駅徒歩5分圏内に住む</t>
    <rPh sb="2" eb="3">
      <t>サイ</t>
    </rPh>
    <rPh sb="4" eb="6">
      <t>カノジョ</t>
    </rPh>
    <rPh sb="7" eb="8">
      <t>ツク</t>
    </rPh>
    <rPh sb="12" eb="13">
      <t>サイ</t>
    </rPh>
    <rPh sb="14" eb="16">
      <t>ドウセイ</t>
    </rPh>
    <rPh sb="23" eb="24">
      <t>サイ</t>
    </rPh>
    <rPh sb="25" eb="27">
      <t>ケッコン</t>
    </rPh>
    <rPh sb="29" eb="31">
      <t>シズオカ</t>
    </rPh>
    <rPh sb="31" eb="32">
      <t>エキ</t>
    </rPh>
    <rPh sb="32" eb="34">
      <t>トホ</t>
    </rPh>
    <rPh sb="35" eb="36">
      <t>フン</t>
    </rPh>
    <rPh sb="36" eb="38">
      <t>ケンナイ</t>
    </rPh>
    <rPh sb="39" eb="40">
      <t>ス</t>
    </rPh>
    <phoneticPr fontId="2"/>
  </si>
  <si>
    <t>55歳までに資産を5000万円確保し、仕事をリタイヤし、自由人となる</t>
    <rPh sb="2" eb="3">
      <t>サイ</t>
    </rPh>
    <rPh sb="6" eb="8">
      <t>シサン</t>
    </rPh>
    <rPh sb="13" eb="15">
      <t>マンエン</t>
    </rPh>
    <rPh sb="15" eb="17">
      <t>カクホ</t>
    </rPh>
    <rPh sb="19" eb="21">
      <t>シゴト</t>
    </rPh>
    <rPh sb="28" eb="30">
      <t>ジユウ</t>
    </rPh>
    <rPh sb="30" eb="31">
      <t>ジン</t>
    </rPh>
    <phoneticPr fontId="2"/>
  </si>
  <si>
    <t>42歳には部長になり、10年後の52歳には取締役になり、年収1500万になる</t>
    <rPh sb="2" eb="3">
      <t>サイ</t>
    </rPh>
    <rPh sb="5" eb="7">
      <t>ブチョウ</t>
    </rPh>
    <rPh sb="13" eb="15">
      <t>ネンゴ</t>
    </rPh>
    <rPh sb="18" eb="19">
      <t>サイ</t>
    </rPh>
    <rPh sb="21" eb="24">
      <t>トリシマリヤク</t>
    </rPh>
    <rPh sb="28" eb="30">
      <t>ネンシュウ</t>
    </rPh>
    <rPh sb="34" eb="35">
      <t>マン</t>
    </rPh>
    <phoneticPr fontId="2"/>
  </si>
  <si>
    <t>計画する投資（円貯金含む）は55歳のリタイヤまで一切消費に回さず残す</t>
    <rPh sb="0" eb="2">
      <t>ケイカク</t>
    </rPh>
    <rPh sb="4" eb="6">
      <t>トウシ</t>
    </rPh>
    <rPh sb="7" eb="8">
      <t>エン</t>
    </rPh>
    <rPh sb="8" eb="10">
      <t>チョキン</t>
    </rPh>
    <rPh sb="10" eb="11">
      <t>フク</t>
    </rPh>
    <rPh sb="16" eb="17">
      <t>サイ</t>
    </rPh>
    <rPh sb="24" eb="26">
      <t>イッサイ</t>
    </rPh>
    <rPh sb="26" eb="28">
      <t>ショウヒ</t>
    </rPh>
    <rPh sb="29" eb="30">
      <t>マワ</t>
    </rPh>
    <rPh sb="32" eb="33">
      <t>ノコ</t>
    </rPh>
    <phoneticPr fontId="2"/>
  </si>
  <si>
    <t>中学からのいつものメンバーと毎年お盆にキャンプへ行くのを50歳まで続ける</t>
    <rPh sb="0" eb="2">
      <t>チュウガク</t>
    </rPh>
    <rPh sb="14" eb="16">
      <t>マイトシ</t>
    </rPh>
    <rPh sb="17" eb="18">
      <t>ボン</t>
    </rPh>
    <rPh sb="24" eb="25">
      <t>イ</t>
    </rPh>
    <rPh sb="30" eb="31">
      <t>サイ</t>
    </rPh>
    <rPh sb="33" eb="34">
      <t>ツヅ</t>
    </rPh>
    <phoneticPr fontId="2"/>
  </si>
  <si>
    <t>FP3級取得</t>
    <rPh sb="3" eb="4">
      <t>キュウ</t>
    </rPh>
    <rPh sb="4" eb="6">
      <t>シュトク</t>
    </rPh>
    <phoneticPr fontId="2"/>
  </si>
  <si>
    <t>日商簿記1級取得</t>
    <rPh sb="0" eb="2">
      <t>ニッショウ</t>
    </rPh>
    <rPh sb="2" eb="4">
      <t>ボキ</t>
    </rPh>
    <rPh sb="5" eb="6">
      <t>キュウ</t>
    </rPh>
    <rPh sb="6" eb="8">
      <t>シュトク</t>
    </rPh>
    <phoneticPr fontId="2"/>
  </si>
  <si>
    <t>簿記1級を独学で勉強し40歳までに取得し、経理関係の業務を難なくこなせるようにする</t>
    <rPh sb="0" eb="2">
      <t>ボキ</t>
    </rPh>
    <rPh sb="3" eb="4">
      <t>キュウ</t>
    </rPh>
    <rPh sb="5" eb="7">
      <t>ドクガク</t>
    </rPh>
    <rPh sb="8" eb="10">
      <t>ベンキョウ</t>
    </rPh>
    <rPh sb="13" eb="14">
      <t>サイ</t>
    </rPh>
    <rPh sb="17" eb="19">
      <t>シュトク</t>
    </rPh>
    <rPh sb="21" eb="23">
      <t>ケイリ</t>
    </rPh>
    <rPh sb="23" eb="25">
      <t>カンケイ</t>
    </rPh>
    <rPh sb="26" eb="28">
      <t>ギョウム</t>
    </rPh>
    <rPh sb="29" eb="30">
      <t>ナン</t>
    </rPh>
    <phoneticPr fontId="2"/>
  </si>
  <si>
    <t>FP3級を独学で勉強し30歳になる前（29歳）までに取得し、金融リテラシーの向上図る</t>
    <rPh sb="3" eb="4">
      <t>キュウ</t>
    </rPh>
    <rPh sb="5" eb="7">
      <t>ドクガク</t>
    </rPh>
    <rPh sb="8" eb="10">
      <t>ベンキョウ</t>
    </rPh>
    <rPh sb="13" eb="14">
      <t>サイ</t>
    </rPh>
    <rPh sb="17" eb="18">
      <t>マエ</t>
    </rPh>
    <rPh sb="21" eb="22">
      <t>サイ</t>
    </rPh>
    <rPh sb="26" eb="28">
      <t>シュトク</t>
    </rPh>
    <rPh sb="30" eb="32">
      <t>キンユウ</t>
    </rPh>
    <rPh sb="38" eb="40">
      <t>コウジョウ</t>
    </rPh>
    <rPh sb="40" eb="41">
      <t>ハカ</t>
    </rPh>
    <phoneticPr fontId="2"/>
  </si>
  <si>
    <t>自分のやりたいことリスト２０</t>
    <rPh sb="0" eb="2">
      <t>ジブン</t>
    </rPh>
    <phoneticPr fontId="2"/>
  </si>
  <si>
    <t>第一
子くらげ</t>
    <rPh sb="0" eb="1">
      <t>ダイ</t>
    </rPh>
    <rPh sb="3" eb="4">
      <t>コ</t>
    </rPh>
    <phoneticPr fontId="2"/>
  </si>
  <si>
    <t>第二
子くらげ</t>
    <rPh sb="0" eb="1">
      <t>ダイ</t>
    </rPh>
    <rPh sb="1" eb="2">
      <t>ニ</t>
    </rPh>
    <rPh sb="3" eb="4">
      <t>シ</t>
    </rPh>
    <phoneticPr fontId="2"/>
  </si>
  <si>
    <t>大学で飲食店の経営に関する講演をする</t>
    <rPh sb="0" eb="2">
      <t>ダイガク</t>
    </rPh>
    <rPh sb="3" eb="5">
      <t>インショク</t>
    </rPh>
    <rPh sb="5" eb="6">
      <t>テン</t>
    </rPh>
    <rPh sb="7" eb="9">
      <t>ケイエイ</t>
    </rPh>
    <rPh sb="10" eb="11">
      <t>カン</t>
    </rPh>
    <rPh sb="13" eb="15">
      <t>コウエン</t>
    </rPh>
    <phoneticPr fontId="2"/>
  </si>
  <si>
    <t>ガイアの夜明けに出演する</t>
    <rPh sb="4" eb="6">
      <t>ヨア</t>
    </rPh>
    <rPh sb="8" eb="10">
      <t>シュツエン</t>
    </rPh>
    <phoneticPr fontId="2"/>
  </si>
  <si>
    <t>坂本龍一さんのenergy flowをピアノで弾けるようになる</t>
    <rPh sb="0" eb="2">
      <t>サカモト</t>
    </rPh>
    <rPh sb="2" eb="4">
      <t>リュウイチ</t>
    </rPh>
    <rPh sb="23" eb="24">
      <t>ヒ</t>
    </rPh>
    <phoneticPr fontId="2"/>
  </si>
  <si>
    <t>吉本新喜劇を生で見る</t>
    <rPh sb="0" eb="2">
      <t>ヨシモト</t>
    </rPh>
    <rPh sb="2" eb="5">
      <t>シンキゲキ</t>
    </rPh>
    <rPh sb="6" eb="7">
      <t>ナマ</t>
    </rPh>
    <rPh sb="8" eb="9">
      <t>ミ</t>
    </rPh>
    <phoneticPr fontId="2"/>
  </si>
  <si>
    <t>40歳でインスタフォロワー1万人を</t>
    <rPh sb="2" eb="3">
      <t>サイ</t>
    </rPh>
    <rPh sb="14" eb="16">
      <t>マンニン</t>
    </rPh>
    <phoneticPr fontId="2"/>
  </si>
  <si>
    <t>自分が描く自由人</t>
    <rPh sb="0" eb="2">
      <t>ジブン</t>
    </rPh>
    <rPh sb="3" eb="4">
      <t>エガ</t>
    </rPh>
    <rPh sb="5" eb="7">
      <t>ジユウ</t>
    </rPh>
    <rPh sb="7" eb="8">
      <t>ジン</t>
    </rPh>
    <phoneticPr fontId="2"/>
  </si>
  <si>
    <t>　　　　　●「仕事をしなくても良い環境（経済的自立）」</t>
    <phoneticPr fontId="2"/>
  </si>
  <si>
    <t>　　　　　●人生90歳と仮定し、残りの年数×150万円分を資産として確保する</t>
    <rPh sb="6" eb="8">
      <t>ジンセイ</t>
    </rPh>
    <rPh sb="10" eb="11">
      <t>サイ</t>
    </rPh>
    <rPh sb="12" eb="14">
      <t>カテイ</t>
    </rPh>
    <rPh sb="16" eb="17">
      <t>ノコ</t>
    </rPh>
    <rPh sb="19" eb="21">
      <t>ネンスウ</t>
    </rPh>
    <rPh sb="25" eb="26">
      <t>マン</t>
    </rPh>
    <rPh sb="26" eb="28">
      <t>エンブン</t>
    </rPh>
    <rPh sb="29" eb="31">
      <t>シサン</t>
    </rPh>
    <rPh sb="34" eb="36">
      <t>カクホ</t>
    </rPh>
    <phoneticPr fontId="2"/>
  </si>
  <si>
    <t>　　　　　●やりたいことをやり続ける人生</t>
    <rPh sb="15" eb="16">
      <t>ツヅ</t>
    </rPh>
    <rPh sb="18" eb="20">
      <t>ジンセイ</t>
    </rPh>
    <phoneticPr fontId="2"/>
  </si>
  <si>
    <t>世界1周旅行／子供が2人とも大学を卒業したら、妻とを100日行き、それをブログでアップ</t>
    <rPh sb="7" eb="9">
      <t>コドモ</t>
    </rPh>
    <rPh sb="11" eb="12">
      <t>ニン</t>
    </rPh>
    <rPh sb="14" eb="16">
      <t>ダイガク</t>
    </rPh>
    <rPh sb="17" eb="19">
      <t>ソツギョウ</t>
    </rPh>
    <rPh sb="23" eb="24">
      <t>ツマ</t>
    </rPh>
    <rPh sb="29" eb="30">
      <t>ニチ</t>
    </rPh>
    <rPh sb="30" eb="31">
      <t>イ</t>
    </rPh>
    <phoneticPr fontId="2"/>
  </si>
  <si>
    <t>遺書作成／自分に何かあったときにの為、結婚をしたら毎年1月1日に財産処理方法等のを書く</t>
    <rPh sb="2" eb="4">
      <t>サクセイ</t>
    </rPh>
    <rPh sb="17" eb="18">
      <t>タメ</t>
    </rPh>
    <rPh sb="19" eb="21">
      <t>ケッコン</t>
    </rPh>
    <rPh sb="25" eb="27">
      <t>マイトシ</t>
    </rPh>
    <rPh sb="28" eb="29">
      <t>ガツ</t>
    </rPh>
    <rPh sb="30" eb="31">
      <t>ニチ</t>
    </rPh>
    <rPh sb="38" eb="39">
      <t>ナド</t>
    </rPh>
    <rPh sb="41" eb="42">
      <t>カ</t>
    </rPh>
    <phoneticPr fontId="2"/>
  </si>
  <si>
    <t>してからの家は２ＬＤＫで家賃7.5万円までの家賃のアパートで住む</t>
    <rPh sb="5" eb="6">
      <t>イエ</t>
    </rPh>
    <rPh sb="12" eb="14">
      <t>ヤチン</t>
    </rPh>
    <rPh sb="17" eb="18">
      <t>マン</t>
    </rPh>
    <rPh sb="18" eb="19">
      <t>エン</t>
    </rPh>
    <rPh sb="22" eb="24">
      <t>ヤチン</t>
    </rPh>
    <rPh sb="30" eb="31">
      <t>ス</t>
    </rPh>
    <phoneticPr fontId="2"/>
  </si>
  <si>
    <t>結婚</t>
    <phoneticPr fontId="2"/>
  </si>
  <si>
    <t>32歳の時に第一子、35歳の時に第2子を授かる</t>
    <rPh sb="2" eb="3">
      <t>サイ</t>
    </rPh>
    <rPh sb="4" eb="5">
      <t>トキ</t>
    </rPh>
    <rPh sb="6" eb="7">
      <t>ダイ</t>
    </rPh>
    <rPh sb="7" eb="9">
      <t>イッシ</t>
    </rPh>
    <rPh sb="12" eb="13">
      <t>サイ</t>
    </rPh>
    <rPh sb="14" eb="15">
      <t>トキ</t>
    </rPh>
    <rPh sb="16" eb="17">
      <t>ダイ</t>
    </rPh>
    <rPh sb="17" eb="19">
      <t>ニシ</t>
    </rPh>
    <rPh sb="20" eb="21">
      <t>サズ</t>
    </rPh>
    <phoneticPr fontId="2"/>
  </si>
  <si>
    <t>海外旅行</t>
    <phoneticPr fontId="2"/>
  </si>
  <si>
    <t>2年に1回行き、その土地の環境を味わって、世界観を広げる</t>
    <rPh sb="1" eb="2">
      <t>ネン</t>
    </rPh>
    <rPh sb="4" eb="5">
      <t>カイ</t>
    </rPh>
    <rPh sb="5" eb="6">
      <t>イ</t>
    </rPh>
    <rPh sb="10" eb="12">
      <t>トチ</t>
    </rPh>
    <rPh sb="13" eb="15">
      <t>カンキョウ</t>
    </rPh>
    <rPh sb="16" eb="17">
      <t>アジ</t>
    </rPh>
    <rPh sb="21" eb="24">
      <t>セカイカン</t>
    </rPh>
    <rPh sb="25" eb="26">
      <t>ヒロ</t>
    </rPh>
    <phoneticPr fontId="2"/>
  </si>
  <si>
    <t>家族</t>
    <rPh sb="0" eb="1">
      <t>カゾク</t>
    </rPh>
    <phoneticPr fontId="2"/>
  </si>
  <si>
    <t>ローン</t>
    <phoneticPr fontId="2"/>
  </si>
  <si>
    <t>一生組まない（リボも絶対組まない）</t>
    <rPh sb="0" eb="2">
      <t>イッショウ</t>
    </rPh>
    <rPh sb="2" eb="3">
      <t>ク</t>
    </rPh>
    <rPh sb="10" eb="12">
      <t>ゼッタイ</t>
    </rPh>
    <rPh sb="12" eb="13">
      <t>ク</t>
    </rPh>
    <phoneticPr fontId="2"/>
  </si>
  <si>
    <t>資格</t>
    <rPh sb="0" eb="1">
      <t>シカク</t>
    </rPh>
    <phoneticPr fontId="2"/>
  </si>
  <si>
    <t>インスタ</t>
    <phoneticPr fontId="2"/>
  </si>
  <si>
    <t>講演</t>
    <rPh sb="0" eb="1">
      <t>コウエン</t>
    </rPh>
    <phoneticPr fontId="2"/>
  </si>
  <si>
    <t>ピアノ</t>
    <phoneticPr fontId="2"/>
  </si>
  <si>
    <t>吉本</t>
    <rPh sb="0" eb="1">
      <t>ヨシモト</t>
    </rPh>
    <phoneticPr fontId="2"/>
  </si>
  <si>
    <t>移住</t>
    <rPh sb="0" eb="1">
      <t>イジュウ</t>
    </rPh>
    <phoneticPr fontId="2"/>
  </si>
  <si>
    <t>お金</t>
    <rPh sb="0" eb="1">
      <t>カネ</t>
    </rPh>
    <phoneticPr fontId="2"/>
  </si>
  <si>
    <t>仕事</t>
    <rPh sb="0" eb="1">
      <t>シゴト</t>
    </rPh>
    <phoneticPr fontId="2"/>
  </si>
  <si>
    <t>友人</t>
    <rPh sb="0" eb="1">
      <t>ユウジン</t>
    </rPh>
    <phoneticPr fontId="2"/>
  </si>
  <si>
    <t>更新日</t>
    <rPh sb="0" eb="3">
      <t>コウシンビ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</si>
</sst>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才&quot;;[Red]\-#,##0"/>
    <numFmt numFmtId="181" formatCode="###0&quot;万&quot;&quot;円&quot;;[Red]\-#,##0"/>
    <numFmt numFmtId="183" formatCode="###0&quot;万&quot;&quot;円&quot;;[Red]\-#,##0.0"/>
    <numFmt numFmtId="185" formatCode="###0&quot;万&quot;&quot;円&quot;;[Red]\▲#,##0&quot;万&quot;&quot;円&quot;"/>
    <numFmt numFmtId="186" formatCode="0.0%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26"/>
      <color theme="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76" fontId="5" fillId="5" borderId="1" xfId="1" applyNumberFormat="1" applyFont="1" applyFill="1" applyBorder="1" applyAlignment="1">
      <alignment horizontal="center" vertical="center"/>
    </xf>
    <xf numFmtId="176" fontId="5" fillId="6" borderId="1" xfId="1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181" fontId="5" fillId="0" borderId="2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5" fontId="5" fillId="0" borderId="1" xfId="1" applyNumberFormat="1" applyFont="1" applyBorder="1" applyAlignment="1">
      <alignment horizontal="center" vertical="center"/>
    </xf>
    <xf numFmtId="181" fontId="5" fillId="0" borderId="3" xfId="0" applyNumberFormat="1" applyFont="1" applyBorder="1" applyAlignment="1">
      <alignment horizontal="center" vertical="center"/>
    </xf>
    <xf numFmtId="186" fontId="5" fillId="0" borderId="5" xfId="2" applyNumberFormat="1" applyFont="1" applyBorder="1" applyAlignment="1">
      <alignment horizontal="center" vertical="center"/>
    </xf>
    <xf numFmtId="181" fontId="5" fillId="0" borderId="6" xfId="1" applyNumberFormat="1" applyFont="1" applyBorder="1" applyAlignment="1">
      <alignment horizontal="center" vertical="center"/>
    </xf>
    <xf numFmtId="181" fontId="5" fillId="7" borderId="6" xfId="1" applyNumberFormat="1" applyFont="1" applyFill="1" applyBorder="1" applyAlignment="1">
      <alignment horizontal="center" vertical="center"/>
    </xf>
    <xf numFmtId="181" fontId="5" fillId="7" borderId="17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181" fontId="5" fillId="0" borderId="6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/>
    </xf>
    <xf numFmtId="181" fontId="5" fillId="0" borderId="17" xfId="1" applyNumberFormat="1" applyFont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6" borderId="2" xfId="0" applyNumberFormat="1" applyFont="1" applyFill="1" applyBorder="1" applyAlignment="1">
      <alignment horizontal="center" vertical="center"/>
    </xf>
    <xf numFmtId="176" fontId="5" fillId="5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81" fontId="8" fillId="4" borderId="4" xfId="1" applyNumberFormat="1" applyFont="1" applyFill="1" applyBorder="1" applyAlignment="1">
      <alignment horizontal="center" vertical="center"/>
    </xf>
    <xf numFmtId="181" fontId="8" fillId="4" borderId="3" xfId="1" applyNumberFormat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 wrapText="1"/>
    </xf>
    <xf numFmtId="183" fontId="5" fillId="0" borderId="1" xfId="0" applyNumberFormat="1" applyFont="1" applyBorder="1" applyAlignment="1">
      <alignment horizontal="center" vertical="center"/>
    </xf>
    <xf numFmtId="181" fontId="5" fillId="7" borderId="3" xfId="1" applyNumberFormat="1" applyFont="1" applyFill="1" applyBorder="1" applyAlignment="1">
      <alignment horizontal="center" vertical="center"/>
    </xf>
    <xf numFmtId="181" fontId="5" fillId="0" borderId="3" xfId="1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vertical="center"/>
    </xf>
    <xf numFmtId="186" fontId="5" fillId="0" borderId="1" xfId="2" applyNumberFormat="1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11" fillId="0" borderId="0" xfId="0" quotePrefix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7" fillId="0" borderId="24" xfId="0" applyFont="1" applyBorder="1" applyAlignment="1">
      <alignment vertical="center"/>
    </xf>
    <xf numFmtId="0" fontId="5" fillId="3" borderId="1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0" fillId="2" borderId="26" xfId="0" applyFont="1" applyFill="1" applyBorder="1" applyAlignment="1">
      <alignment horizontal="left" vertical="center" shrinkToFit="1"/>
    </xf>
    <xf numFmtId="0" fontId="10" fillId="2" borderId="27" xfId="0" applyFont="1" applyFill="1" applyBorder="1" applyAlignment="1">
      <alignment horizontal="left" vertical="center" shrinkToFit="1"/>
    </xf>
    <xf numFmtId="0" fontId="10" fillId="2" borderId="28" xfId="0" applyFont="1" applyFill="1" applyBorder="1" applyAlignment="1">
      <alignment horizontal="left" vertical="center" shrinkToFit="1"/>
    </xf>
    <xf numFmtId="0" fontId="10" fillId="2" borderId="29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30" xfId="0" applyFont="1" applyFill="1" applyBorder="1" applyAlignment="1">
      <alignment horizontal="left" vertical="center" shrinkToFit="1"/>
    </xf>
    <xf numFmtId="0" fontId="10" fillId="2" borderId="31" xfId="0" applyFont="1" applyFill="1" applyBorder="1" applyAlignment="1">
      <alignment horizontal="left" vertical="center" shrinkToFit="1"/>
    </xf>
    <xf numFmtId="0" fontId="10" fillId="2" borderId="32" xfId="0" applyFont="1" applyFill="1" applyBorder="1" applyAlignment="1">
      <alignment horizontal="left" vertical="center" shrinkToFit="1"/>
    </xf>
    <xf numFmtId="0" fontId="10" fillId="2" borderId="33" xfId="0" applyFont="1" applyFill="1" applyBorder="1" applyAlignment="1">
      <alignment horizontal="left" vertical="center" shrinkToFit="1"/>
    </xf>
    <xf numFmtId="0" fontId="11" fillId="0" borderId="0" xfId="0" quotePrefix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11" borderId="25" xfId="0" quotePrefix="1" applyFont="1" applyFill="1" applyBorder="1" applyAlignment="1">
      <alignment horizontal="center" vertical="center" shrinkToFit="1"/>
    </xf>
    <xf numFmtId="0" fontId="10" fillId="11" borderId="23" xfId="0" quotePrefix="1" applyFont="1" applyFill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/>
    </xf>
    <xf numFmtId="14" fontId="12" fillId="0" borderId="19" xfId="0" applyNumberFormat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CFFFF"/>
      <color rgb="FFFFFF99"/>
      <color rgb="FF66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68"/>
  <sheetViews>
    <sheetView showGridLines="0" showZeros="0" tabSelected="1" zoomScale="85" zoomScaleNormal="85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B12" sqref="B12"/>
    </sheetView>
  </sheetViews>
  <sheetFormatPr defaultRowHeight="13.5" x14ac:dyDescent="0.4"/>
  <cols>
    <col min="1" max="1" width="4.25" style="1" customWidth="1"/>
    <col min="2" max="2" width="6" style="1" customWidth="1"/>
    <col min="3" max="3" width="9" style="2"/>
    <col min="4" max="5" width="11.875" style="1" customWidth="1"/>
    <col min="6" max="9" width="6.75" style="1" customWidth="1"/>
    <col min="10" max="10" width="11" style="1" customWidth="1"/>
    <col min="11" max="11" width="11.25" style="1" customWidth="1"/>
    <col min="12" max="13" width="12.75" style="1" customWidth="1"/>
    <col min="14" max="16" width="12.25" style="1" customWidth="1"/>
    <col min="17" max="22" width="14.25" style="1" customWidth="1"/>
    <col min="23" max="24" width="54.125" style="1" bestFit="1" customWidth="1"/>
    <col min="25" max="25" width="2.125" style="1" customWidth="1"/>
    <col min="26" max="16384" width="9" style="1"/>
  </cols>
  <sheetData>
    <row r="1" spans="2:39" ht="14.25" thickBot="1" x14ac:dyDescent="0.45"/>
    <row r="2" spans="2:39" ht="31.5" thickBot="1" x14ac:dyDescent="0.45">
      <c r="B2" s="61" t="s">
        <v>0</v>
      </c>
      <c r="C2" s="62"/>
      <c r="D2" s="62"/>
      <c r="E2" s="63"/>
      <c r="H2" s="60" t="s">
        <v>138</v>
      </c>
      <c r="I2" s="60"/>
      <c r="J2" s="60"/>
      <c r="K2" s="60"/>
      <c r="L2" s="60"/>
      <c r="M2" s="60"/>
      <c r="AB2" s="93" t="s">
        <v>208</v>
      </c>
      <c r="AC2" s="93"/>
      <c r="AD2" s="93"/>
      <c r="AE2" s="93"/>
      <c r="AF2" s="94">
        <f ca="1">TODAY()</f>
        <v>44079</v>
      </c>
      <c r="AG2" s="93"/>
      <c r="AH2" s="93"/>
      <c r="AI2" s="93"/>
      <c r="AJ2" s="93"/>
      <c r="AK2" s="93"/>
      <c r="AL2" s="93"/>
      <c r="AM2" s="93"/>
    </row>
    <row r="3" spans="2:39" x14ac:dyDescent="0.4">
      <c r="C3" s="1"/>
    </row>
    <row r="4" spans="2:39" ht="20.25" customHeight="1" x14ac:dyDescent="0.4">
      <c r="B4" s="3"/>
      <c r="C4" s="3"/>
      <c r="D4" s="4" t="s">
        <v>0</v>
      </c>
      <c r="E4" s="4" t="s">
        <v>1</v>
      </c>
      <c r="F4" s="76" t="s">
        <v>178</v>
      </c>
      <c r="G4" s="5"/>
      <c r="H4" s="76" t="s">
        <v>179</v>
      </c>
      <c r="I4" s="5"/>
      <c r="J4" s="6" t="s">
        <v>32</v>
      </c>
      <c r="K4" s="7" t="s">
        <v>54</v>
      </c>
      <c r="L4" s="8" t="s">
        <v>132</v>
      </c>
      <c r="M4" s="8"/>
      <c r="N4" s="9" t="s">
        <v>129</v>
      </c>
      <c r="O4" s="10"/>
      <c r="P4" s="10"/>
      <c r="Q4" s="10"/>
      <c r="R4" s="10"/>
      <c r="S4" s="10"/>
      <c r="T4" s="10"/>
      <c r="U4" s="10"/>
      <c r="V4" s="11"/>
      <c r="W4" s="68" t="s">
        <v>52</v>
      </c>
      <c r="X4" s="68" t="s">
        <v>142</v>
      </c>
      <c r="Y4" s="75"/>
      <c r="Z4" s="72" t="s">
        <v>177</v>
      </c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</row>
    <row r="5" spans="2:39" ht="39" customHeight="1" x14ac:dyDescent="0.4">
      <c r="B5" s="3"/>
      <c r="C5" s="3"/>
      <c r="D5" s="12"/>
      <c r="E5" s="12"/>
      <c r="F5" s="13"/>
      <c r="G5" s="14"/>
      <c r="H5" s="13"/>
      <c r="I5" s="14"/>
      <c r="J5" s="15"/>
      <c r="K5" s="16"/>
      <c r="L5" s="17" t="s">
        <v>130</v>
      </c>
      <c r="M5" s="17" t="s">
        <v>131</v>
      </c>
      <c r="N5" s="54" t="s">
        <v>128</v>
      </c>
      <c r="O5" s="18" t="s">
        <v>127</v>
      </c>
      <c r="P5" s="19" t="s">
        <v>134</v>
      </c>
      <c r="Q5" s="20" t="s">
        <v>125</v>
      </c>
      <c r="R5" s="21" t="s">
        <v>126</v>
      </c>
      <c r="S5" s="21" t="s">
        <v>80</v>
      </c>
      <c r="T5" s="21" t="s">
        <v>81</v>
      </c>
      <c r="U5" s="21" t="s">
        <v>133</v>
      </c>
      <c r="V5" s="19" t="s">
        <v>141</v>
      </c>
      <c r="W5" s="69"/>
      <c r="X5" s="69"/>
      <c r="Y5" s="75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</row>
    <row r="6" spans="2:39" s="35" customFormat="1" ht="15" customHeight="1" x14ac:dyDescent="0.4">
      <c r="B6" s="22" t="s">
        <v>82</v>
      </c>
      <c r="C6" s="22" t="s">
        <v>2</v>
      </c>
      <c r="D6" s="23">
        <v>28</v>
      </c>
      <c r="E6" s="24"/>
      <c r="F6" s="25"/>
      <c r="G6" s="26"/>
      <c r="H6" s="25"/>
      <c r="I6" s="26"/>
      <c r="J6" s="27">
        <v>350</v>
      </c>
      <c r="K6" s="28" t="s">
        <v>55</v>
      </c>
      <c r="L6" s="29"/>
      <c r="M6" s="29"/>
      <c r="N6" s="55">
        <f>SUM(O$6:$O6)</f>
        <v>42</v>
      </c>
      <c r="O6" s="30">
        <f>SUM(Q6:U6)</f>
        <v>42</v>
      </c>
      <c r="P6" s="31">
        <f>IFERROR(O6/J6,"-")</f>
        <v>0.12</v>
      </c>
      <c r="Q6" s="27">
        <f>3*12</f>
        <v>36</v>
      </c>
      <c r="R6" s="32">
        <v>6</v>
      </c>
      <c r="S6" s="33"/>
      <c r="T6" s="34"/>
      <c r="U6" s="33"/>
      <c r="V6" s="56"/>
      <c r="W6" s="64" t="s">
        <v>139</v>
      </c>
      <c r="X6" s="59"/>
      <c r="Y6" s="75"/>
      <c r="Z6" s="70" t="s">
        <v>146</v>
      </c>
      <c r="AA6" s="91" t="s">
        <v>192</v>
      </c>
      <c r="AB6" s="73" t="s">
        <v>168</v>
      </c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</row>
    <row r="7" spans="2:39" ht="15" customHeight="1" x14ac:dyDescent="0.4">
      <c r="B7" s="22" t="s">
        <v>83</v>
      </c>
      <c r="C7" s="22" t="s">
        <v>3</v>
      </c>
      <c r="D7" s="36">
        <f>D6+1</f>
        <v>29</v>
      </c>
      <c r="E7" s="37"/>
      <c r="F7" s="38"/>
      <c r="G7" s="39"/>
      <c r="H7" s="38"/>
      <c r="I7" s="39"/>
      <c r="J7" s="27">
        <v>400</v>
      </c>
      <c r="K7" s="28" t="s">
        <v>56</v>
      </c>
      <c r="L7" s="29"/>
      <c r="M7" s="29"/>
      <c r="N7" s="55">
        <f>SUM(O$6:$O7)</f>
        <v>111.6</v>
      </c>
      <c r="O7" s="30">
        <f t="shared" ref="O7:O48" si="0">SUM(Q7:U7)</f>
        <v>69.599999999999994</v>
      </c>
      <c r="P7" s="31">
        <f t="shared" ref="P7:P48" si="1">IFERROR(O7/J7,"-")</f>
        <v>0.17399999999999999</v>
      </c>
      <c r="Q7" s="27">
        <f t="shared" ref="Q7:Q9" si="2">3*12</f>
        <v>36</v>
      </c>
      <c r="R7" s="40">
        <v>6</v>
      </c>
      <c r="S7" s="32">
        <f>2.3*12</f>
        <v>27.599999999999998</v>
      </c>
      <c r="T7" s="34"/>
      <c r="U7" s="33"/>
      <c r="V7" s="56"/>
      <c r="W7" s="64" t="s">
        <v>140</v>
      </c>
      <c r="X7" s="53" t="s">
        <v>173</v>
      </c>
      <c r="Y7" s="75"/>
      <c r="Z7" s="71"/>
      <c r="AA7" s="92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</row>
    <row r="8" spans="2:39" ht="15" customHeight="1" x14ac:dyDescent="0.4">
      <c r="B8" s="22" t="s">
        <v>84</v>
      </c>
      <c r="C8" s="22" t="s">
        <v>4</v>
      </c>
      <c r="D8" s="36">
        <f>D7+1</f>
        <v>30</v>
      </c>
      <c r="E8" s="41" t="s">
        <v>68</v>
      </c>
      <c r="F8" s="38"/>
      <c r="G8" s="39"/>
      <c r="H8" s="38"/>
      <c r="I8" s="39"/>
      <c r="J8" s="27">
        <v>400</v>
      </c>
      <c r="K8" s="28" t="s">
        <v>56</v>
      </c>
      <c r="L8" s="29"/>
      <c r="M8" s="29"/>
      <c r="N8" s="55">
        <f>SUM(O$6:$O8)</f>
        <v>181.2</v>
      </c>
      <c r="O8" s="30">
        <f t="shared" si="0"/>
        <v>69.599999999999994</v>
      </c>
      <c r="P8" s="31">
        <f t="shared" si="1"/>
        <v>0.17399999999999999</v>
      </c>
      <c r="Q8" s="27">
        <f t="shared" si="2"/>
        <v>36</v>
      </c>
      <c r="R8" s="40">
        <v>6</v>
      </c>
      <c r="S8" s="32">
        <f>2.3*12</f>
        <v>27.599999999999998</v>
      </c>
      <c r="T8" s="34"/>
      <c r="U8" s="33"/>
      <c r="V8" s="56"/>
      <c r="W8" s="42" t="s">
        <v>53</v>
      </c>
      <c r="X8" s="43"/>
      <c r="Z8" s="70" t="s">
        <v>147</v>
      </c>
      <c r="AA8" s="91" t="s">
        <v>192</v>
      </c>
      <c r="AB8" s="73" t="s">
        <v>191</v>
      </c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</row>
    <row r="9" spans="2:39" ht="15" customHeight="1" x14ac:dyDescent="0.4">
      <c r="B9" s="22" t="s">
        <v>85</v>
      </c>
      <c r="C9" s="22" t="s">
        <v>5</v>
      </c>
      <c r="D9" s="36">
        <f t="shared" ref="D9:F23" si="3">D8+1</f>
        <v>31</v>
      </c>
      <c r="E9" s="44">
        <v>26</v>
      </c>
      <c r="F9" s="38"/>
      <c r="G9" s="39"/>
      <c r="H9" s="38"/>
      <c r="I9" s="39"/>
      <c r="J9" s="27">
        <v>400</v>
      </c>
      <c r="K9" s="28" t="s">
        <v>56</v>
      </c>
      <c r="L9" s="29"/>
      <c r="M9" s="29"/>
      <c r="N9" s="55">
        <f>SUM(O$6:$O9)</f>
        <v>290.39999999999998</v>
      </c>
      <c r="O9" s="30">
        <f t="shared" si="0"/>
        <v>109.19999999999999</v>
      </c>
      <c r="P9" s="31">
        <f t="shared" si="1"/>
        <v>0.27299999999999996</v>
      </c>
      <c r="Q9" s="27">
        <f t="shared" si="2"/>
        <v>36</v>
      </c>
      <c r="R9" s="40">
        <v>6</v>
      </c>
      <c r="S9" s="32">
        <f>2.3*12</f>
        <v>27.599999999999998</v>
      </c>
      <c r="T9" s="45">
        <f t="shared" ref="T9:T29" si="4">3.3*12</f>
        <v>39.599999999999994</v>
      </c>
      <c r="U9" s="33"/>
      <c r="V9" s="56"/>
      <c r="W9" s="59"/>
      <c r="X9" s="59"/>
      <c r="Z9" s="71"/>
      <c r="AA9" s="92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</row>
    <row r="10" spans="2:39" ht="15" customHeight="1" x14ac:dyDescent="0.4">
      <c r="B10" s="22" t="s">
        <v>86</v>
      </c>
      <c r="C10" s="22" t="s">
        <v>6</v>
      </c>
      <c r="D10" s="36">
        <f t="shared" si="3"/>
        <v>32</v>
      </c>
      <c r="E10" s="36">
        <f t="shared" si="3"/>
        <v>27</v>
      </c>
      <c r="F10" s="46" t="s">
        <v>67</v>
      </c>
      <c r="G10" s="39"/>
      <c r="H10" s="47"/>
      <c r="I10" s="39"/>
      <c r="J10" s="27">
        <v>450</v>
      </c>
      <c r="K10" s="28" t="s">
        <v>58</v>
      </c>
      <c r="L10" s="29"/>
      <c r="M10" s="29"/>
      <c r="N10" s="55">
        <f>SUM(O$6:$O10)</f>
        <v>435.59999999999997</v>
      </c>
      <c r="O10" s="30">
        <f t="shared" si="0"/>
        <v>145.19999999999999</v>
      </c>
      <c r="P10" s="31">
        <f t="shared" si="1"/>
        <v>0.32266666666666666</v>
      </c>
      <c r="Q10" s="27">
        <f>4*12</f>
        <v>48</v>
      </c>
      <c r="R10" s="40">
        <v>6</v>
      </c>
      <c r="S10" s="32">
        <f t="shared" ref="S10:S38" si="5">2.3*12</f>
        <v>27.599999999999998</v>
      </c>
      <c r="T10" s="45">
        <f t="shared" si="4"/>
        <v>39.599999999999994</v>
      </c>
      <c r="U10" s="32">
        <f t="shared" ref="U10:V12" si="6">2*12</f>
        <v>24</v>
      </c>
      <c r="V10" s="57">
        <f t="shared" si="6"/>
        <v>24</v>
      </c>
      <c r="W10" s="59"/>
      <c r="X10" s="59"/>
      <c r="Z10" s="70" t="s">
        <v>148</v>
      </c>
      <c r="AA10" s="91" t="s">
        <v>196</v>
      </c>
      <c r="AB10" s="73" t="s">
        <v>193</v>
      </c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</row>
    <row r="11" spans="2:39" ht="15" customHeight="1" x14ac:dyDescent="0.4">
      <c r="B11" s="22" t="s">
        <v>87</v>
      </c>
      <c r="C11" s="22" t="s">
        <v>7</v>
      </c>
      <c r="D11" s="36">
        <f t="shared" si="3"/>
        <v>33</v>
      </c>
      <c r="E11" s="36">
        <f t="shared" si="3"/>
        <v>28</v>
      </c>
      <c r="F11" s="48">
        <v>1</v>
      </c>
      <c r="G11" s="39"/>
      <c r="H11" s="47"/>
      <c r="I11" s="39"/>
      <c r="J11" s="27">
        <v>450</v>
      </c>
      <c r="K11" s="28" t="s">
        <v>58</v>
      </c>
      <c r="L11" s="29"/>
      <c r="M11" s="29"/>
      <c r="N11" s="55">
        <f>SUM(O$6:$O11)</f>
        <v>580.79999999999995</v>
      </c>
      <c r="O11" s="30">
        <f t="shared" si="0"/>
        <v>145.19999999999999</v>
      </c>
      <c r="P11" s="31">
        <f t="shared" si="1"/>
        <v>0.32266666666666666</v>
      </c>
      <c r="Q11" s="27">
        <f t="shared" ref="Q11:Q19" si="7">4*12</f>
        <v>48</v>
      </c>
      <c r="R11" s="40">
        <v>6</v>
      </c>
      <c r="S11" s="32">
        <f t="shared" si="5"/>
        <v>27.599999999999998</v>
      </c>
      <c r="T11" s="45">
        <f t="shared" si="4"/>
        <v>39.599999999999994</v>
      </c>
      <c r="U11" s="32">
        <f t="shared" si="6"/>
        <v>24</v>
      </c>
      <c r="V11" s="57">
        <f t="shared" si="6"/>
        <v>24</v>
      </c>
      <c r="W11" s="59"/>
      <c r="X11" s="59"/>
      <c r="Z11" s="71"/>
      <c r="AA11" s="92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</row>
    <row r="12" spans="2:39" ht="15" customHeight="1" x14ac:dyDescent="0.4">
      <c r="B12" s="22" t="s">
        <v>88</v>
      </c>
      <c r="C12" s="22" t="s">
        <v>8</v>
      </c>
      <c r="D12" s="36">
        <f t="shared" si="3"/>
        <v>34</v>
      </c>
      <c r="E12" s="36">
        <f t="shared" si="3"/>
        <v>29</v>
      </c>
      <c r="F12" s="49">
        <f t="shared" si="3"/>
        <v>2</v>
      </c>
      <c r="G12" s="39"/>
      <c r="H12" s="47"/>
      <c r="I12" s="39"/>
      <c r="J12" s="27">
        <v>450</v>
      </c>
      <c r="K12" s="28" t="s">
        <v>58</v>
      </c>
      <c r="L12" s="29"/>
      <c r="M12" s="29"/>
      <c r="N12" s="55">
        <f>SUM(O$6:$O12)</f>
        <v>726</v>
      </c>
      <c r="O12" s="30">
        <f t="shared" si="0"/>
        <v>145.19999999999999</v>
      </c>
      <c r="P12" s="31">
        <f t="shared" si="1"/>
        <v>0.32266666666666666</v>
      </c>
      <c r="Q12" s="27">
        <f t="shared" si="7"/>
        <v>48</v>
      </c>
      <c r="R12" s="40">
        <v>6</v>
      </c>
      <c r="S12" s="32">
        <f t="shared" si="5"/>
        <v>27.599999999999998</v>
      </c>
      <c r="T12" s="45">
        <f t="shared" si="4"/>
        <v>39.599999999999994</v>
      </c>
      <c r="U12" s="32">
        <f t="shared" si="6"/>
        <v>24</v>
      </c>
      <c r="V12" s="57">
        <f t="shared" si="6"/>
        <v>24</v>
      </c>
      <c r="W12" s="59"/>
      <c r="X12" s="59"/>
      <c r="Z12" s="70" t="s">
        <v>149</v>
      </c>
      <c r="AA12" s="91" t="s">
        <v>196</v>
      </c>
      <c r="AB12" s="73" t="s">
        <v>190</v>
      </c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</row>
    <row r="13" spans="2:39" ht="15" customHeight="1" x14ac:dyDescent="0.4">
      <c r="B13" s="22" t="s">
        <v>89</v>
      </c>
      <c r="C13" s="22" t="s">
        <v>9</v>
      </c>
      <c r="D13" s="36">
        <f t="shared" si="3"/>
        <v>35</v>
      </c>
      <c r="E13" s="36">
        <f t="shared" si="3"/>
        <v>30</v>
      </c>
      <c r="F13" s="49">
        <f t="shared" si="3"/>
        <v>3</v>
      </c>
      <c r="G13" s="39"/>
      <c r="H13" s="46" t="s">
        <v>67</v>
      </c>
      <c r="I13" s="39"/>
      <c r="J13" s="27">
        <v>500</v>
      </c>
      <c r="K13" s="28" t="s">
        <v>57</v>
      </c>
      <c r="L13" s="29"/>
      <c r="M13" s="29"/>
      <c r="N13" s="55">
        <f>SUM(O$6:$O13)</f>
        <v>883.2</v>
      </c>
      <c r="O13" s="30">
        <f t="shared" si="0"/>
        <v>157.19999999999999</v>
      </c>
      <c r="P13" s="31">
        <f t="shared" si="1"/>
        <v>0.31439999999999996</v>
      </c>
      <c r="Q13" s="27">
        <f t="shared" si="7"/>
        <v>48</v>
      </c>
      <c r="R13" s="40">
        <v>6</v>
      </c>
      <c r="S13" s="32">
        <f t="shared" si="5"/>
        <v>27.599999999999998</v>
      </c>
      <c r="T13" s="45">
        <f t="shared" si="4"/>
        <v>39.599999999999994</v>
      </c>
      <c r="U13" s="32">
        <f>3*12</f>
        <v>36</v>
      </c>
      <c r="V13" s="57">
        <f>3*12</f>
        <v>36</v>
      </c>
      <c r="W13" s="59"/>
      <c r="X13" s="59"/>
      <c r="Z13" s="71"/>
      <c r="AA13" s="92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</row>
    <row r="14" spans="2:39" ht="15" customHeight="1" x14ac:dyDescent="0.4">
      <c r="B14" s="22" t="s">
        <v>90</v>
      </c>
      <c r="C14" s="22" t="s">
        <v>10</v>
      </c>
      <c r="D14" s="36">
        <f t="shared" si="3"/>
        <v>36</v>
      </c>
      <c r="E14" s="36">
        <f t="shared" si="3"/>
        <v>31</v>
      </c>
      <c r="F14" s="49">
        <f t="shared" si="3"/>
        <v>4</v>
      </c>
      <c r="G14" s="28" t="s">
        <v>33</v>
      </c>
      <c r="H14" s="48">
        <v>1</v>
      </c>
      <c r="I14" s="39"/>
      <c r="J14" s="27">
        <v>500</v>
      </c>
      <c r="K14" s="28" t="s">
        <v>57</v>
      </c>
      <c r="L14" s="29">
        <f t="shared" ref="L14:M18" si="8">-1.5*12</f>
        <v>-18</v>
      </c>
      <c r="M14" s="29"/>
      <c r="N14" s="55">
        <f>SUM(O$6:$O14)</f>
        <v>1040.4000000000001</v>
      </c>
      <c r="O14" s="30">
        <f t="shared" si="0"/>
        <v>157.19999999999999</v>
      </c>
      <c r="P14" s="31">
        <f t="shared" si="1"/>
        <v>0.31439999999999996</v>
      </c>
      <c r="Q14" s="27">
        <f t="shared" si="7"/>
        <v>48</v>
      </c>
      <c r="R14" s="40">
        <v>6</v>
      </c>
      <c r="S14" s="32">
        <f t="shared" si="5"/>
        <v>27.599999999999998</v>
      </c>
      <c r="T14" s="45">
        <f t="shared" si="4"/>
        <v>39.599999999999994</v>
      </c>
      <c r="U14" s="32">
        <f t="shared" ref="U14:V24" si="9">3*12</f>
        <v>36</v>
      </c>
      <c r="V14" s="57">
        <f t="shared" si="9"/>
        <v>36</v>
      </c>
      <c r="W14" s="59"/>
      <c r="X14" s="59"/>
      <c r="Z14" s="70" t="s">
        <v>150</v>
      </c>
      <c r="AA14" s="91" t="s">
        <v>196</v>
      </c>
      <c r="AB14" s="73" t="s">
        <v>189</v>
      </c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</row>
    <row r="15" spans="2:39" ht="15" customHeight="1" x14ac:dyDescent="0.4">
      <c r="B15" s="22" t="s">
        <v>91</v>
      </c>
      <c r="C15" s="22" t="s">
        <v>11</v>
      </c>
      <c r="D15" s="36">
        <f t="shared" si="3"/>
        <v>37</v>
      </c>
      <c r="E15" s="36">
        <f t="shared" si="3"/>
        <v>32</v>
      </c>
      <c r="F15" s="49">
        <f t="shared" si="3"/>
        <v>5</v>
      </c>
      <c r="G15" s="28" t="s">
        <v>34</v>
      </c>
      <c r="H15" s="49">
        <f t="shared" ref="H15:H35" si="10">H14+1</f>
        <v>2</v>
      </c>
      <c r="I15" s="39"/>
      <c r="J15" s="27">
        <v>500</v>
      </c>
      <c r="K15" s="28" t="s">
        <v>57</v>
      </c>
      <c r="L15" s="29">
        <f t="shared" si="8"/>
        <v>-18</v>
      </c>
      <c r="M15" s="29"/>
      <c r="N15" s="55">
        <f>SUM(O$6:$O15)</f>
        <v>1197.6000000000001</v>
      </c>
      <c r="O15" s="30">
        <f t="shared" si="0"/>
        <v>157.19999999999999</v>
      </c>
      <c r="P15" s="31">
        <f t="shared" si="1"/>
        <v>0.31439999999999996</v>
      </c>
      <c r="Q15" s="27">
        <f t="shared" si="7"/>
        <v>48</v>
      </c>
      <c r="R15" s="40">
        <v>6</v>
      </c>
      <c r="S15" s="32">
        <f t="shared" si="5"/>
        <v>27.599999999999998</v>
      </c>
      <c r="T15" s="45">
        <f t="shared" si="4"/>
        <v>39.599999999999994</v>
      </c>
      <c r="U15" s="32">
        <f t="shared" si="9"/>
        <v>36</v>
      </c>
      <c r="V15" s="57">
        <f t="shared" si="9"/>
        <v>36</v>
      </c>
      <c r="W15" s="59"/>
      <c r="X15" s="59"/>
      <c r="Z15" s="71"/>
      <c r="AA15" s="92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</row>
    <row r="16" spans="2:39" ht="15" customHeight="1" x14ac:dyDescent="0.4">
      <c r="B16" s="22" t="s">
        <v>92</v>
      </c>
      <c r="C16" s="22" t="s">
        <v>12</v>
      </c>
      <c r="D16" s="36">
        <f t="shared" si="3"/>
        <v>38</v>
      </c>
      <c r="E16" s="36">
        <f t="shared" si="3"/>
        <v>33</v>
      </c>
      <c r="F16" s="49">
        <f t="shared" si="3"/>
        <v>6</v>
      </c>
      <c r="G16" s="28" t="s">
        <v>35</v>
      </c>
      <c r="H16" s="49">
        <f t="shared" si="10"/>
        <v>3</v>
      </c>
      <c r="I16" s="39"/>
      <c r="J16" s="27">
        <v>550</v>
      </c>
      <c r="K16" s="28" t="s">
        <v>59</v>
      </c>
      <c r="L16" s="29">
        <f>-1.5*12</f>
        <v>-18</v>
      </c>
      <c r="M16" s="29"/>
      <c r="N16" s="55">
        <f>SUM(O$6:$O16)</f>
        <v>1354.8000000000002</v>
      </c>
      <c r="O16" s="30">
        <f t="shared" si="0"/>
        <v>157.19999999999999</v>
      </c>
      <c r="P16" s="31">
        <f t="shared" si="1"/>
        <v>0.2858181818181818</v>
      </c>
      <c r="Q16" s="27">
        <f t="shared" si="7"/>
        <v>48</v>
      </c>
      <c r="R16" s="40">
        <v>6</v>
      </c>
      <c r="S16" s="32">
        <f t="shared" si="5"/>
        <v>27.599999999999998</v>
      </c>
      <c r="T16" s="45">
        <f t="shared" si="4"/>
        <v>39.599999999999994</v>
      </c>
      <c r="U16" s="32">
        <f t="shared" si="9"/>
        <v>36</v>
      </c>
      <c r="V16" s="57">
        <f t="shared" si="9"/>
        <v>36</v>
      </c>
      <c r="W16" s="59"/>
      <c r="X16" s="59"/>
      <c r="Z16" s="70" t="s">
        <v>151</v>
      </c>
      <c r="AA16" s="91" t="s">
        <v>194</v>
      </c>
      <c r="AB16" s="73" t="s">
        <v>195</v>
      </c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</row>
    <row r="17" spans="2:39" ht="15" customHeight="1" x14ac:dyDescent="0.4">
      <c r="B17" s="22" t="s">
        <v>93</v>
      </c>
      <c r="C17" s="22" t="s">
        <v>13</v>
      </c>
      <c r="D17" s="36">
        <f t="shared" si="3"/>
        <v>39</v>
      </c>
      <c r="E17" s="36">
        <f t="shared" si="3"/>
        <v>34</v>
      </c>
      <c r="F17" s="49">
        <f t="shared" si="3"/>
        <v>7</v>
      </c>
      <c r="G17" s="28" t="s">
        <v>36</v>
      </c>
      <c r="H17" s="49">
        <f t="shared" si="10"/>
        <v>4</v>
      </c>
      <c r="I17" s="39" t="s">
        <v>33</v>
      </c>
      <c r="J17" s="27">
        <v>550</v>
      </c>
      <c r="K17" s="28" t="s">
        <v>59</v>
      </c>
      <c r="L17" s="29">
        <f t="shared" ref="L17:M24" si="11">-2*12</f>
        <v>-24</v>
      </c>
      <c r="M17" s="29">
        <f t="shared" si="8"/>
        <v>-18</v>
      </c>
      <c r="N17" s="55">
        <f>SUM(O$6:$O17)</f>
        <v>1512.0000000000002</v>
      </c>
      <c r="O17" s="30">
        <f t="shared" si="0"/>
        <v>157.19999999999999</v>
      </c>
      <c r="P17" s="31">
        <f t="shared" si="1"/>
        <v>0.2858181818181818</v>
      </c>
      <c r="Q17" s="27">
        <f t="shared" si="7"/>
        <v>48</v>
      </c>
      <c r="R17" s="40">
        <v>6</v>
      </c>
      <c r="S17" s="32">
        <f t="shared" si="5"/>
        <v>27.599999999999998</v>
      </c>
      <c r="T17" s="45">
        <f t="shared" si="4"/>
        <v>39.599999999999994</v>
      </c>
      <c r="U17" s="32">
        <f t="shared" si="9"/>
        <v>36</v>
      </c>
      <c r="V17" s="57">
        <f t="shared" si="9"/>
        <v>36</v>
      </c>
      <c r="W17" s="59"/>
      <c r="X17" s="59"/>
      <c r="Z17" s="71"/>
      <c r="AA17" s="92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</row>
    <row r="18" spans="2:39" ht="15" customHeight="1" x14ac:dyDescent="0.4">
      <c r="B18" s="22" t="s">
        <v>94</v>
      </c>
      <c r="C18" s="22" t="s">
        <v>14</v>
      </c>
      <c r="D18" s="36">
        <f t="shared" si="3"/>
        <v>40</v>
      </c>
      <c r="E18" s="36">
        <f t="shared" si="3"/>
        <v>35</v>
      </c>
      <c r="F18" s="49">
        <f t="shared" si="3"/>
        <v>8</v>
      </c>
      <c r="G18" s="28" t="s">
        <v>37</v>
      </c>
      <c r="H18" s="49">
        <f t="shared" si="10"/>
        <v>5</v>
      </c>
      <c r="I18" s="28" t="s">
        <v>34</v>
      </c>
      <c r="J18" s="27">
        <v>550</v>
      </c>
      <c r="K18" s="28" t="s">
        <v>59</v>
      </c>
      <c r="L18" s="29">
        <f t="shared" si="11"/>
        <v>-24</v>
      </c>
      <c r="M18" s="29">
        <f t="shared" si="8"/>
        <v>-18</v>
      </c>
      <c r="N18" s="55">
        <f>SUM(O$6:$O18)</f>
        <v>1675.2000000000003</v>
      </c>
      <c r="O18" s="30">
        <f t="shared" si="0"/>
        <v>163.19999999999999</v>
      </c>
      <c r="P18" s="31">
        <f t="shared" si="1"/>
        <v>0.29672727272727273</v>
      </c>
      <c r="Q18" s="27">
        <f t="shared" si="7"/>
        <v>48</v>
      </c>
      <c r="R18" s="40">
        <v>12</v>
      </c>
      <c r="S18" s="32">
        <f t="shared" si="5"/>
        <v>27.599999999999998</v>
      </c>
      <c r="T18" s="45">
        <f t="shared" si="4"/>
        <v>39.599999999999994</v>
      </c>
      <c r="U18" s="32">
        <f t="shared" si="9"/>
        <v>36</v>
      </c>
      <c r="V18" s="57">
        <f t="shared" si="9"/>
        <v>36</v>
      </c>
      <c r="W18" s="53" t="s">
        <v>174</v>
      </c>
      <c r="X18" s="59"/>
      <c r="Z18" s="70" t="s">
        <v>152</v>
      </c>
      <c r="AA18" s="91" t="s">
        <v>204</v>
      </c>
      <c r="AB18" s="73" t="s">
        <v>166</v>
      </c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</row>
    <row r="19" spans="2:39" ht="15" customHeight="1" x14ac:dyDescent="0.4">
      <c r="B19" s="22" t="s">
        <v>95</v>
      </c>
      <c r="C19" s="22" t="s">
        <v>15</v>
      </c>
      <c r="D19" s="36">
        <f t="shared" si="3"/>
        <v>41</v>
      </c>
      <c r="E19" s="36">
        <f t="shared" si="3"/>
        <v>36</v>
      </c>
      <c r="F19" s="49">
        <f t="shared" si="3"/>
        <v>9</v>
      </c>
      <c r="G19" s="28" t="s">
        <v>38</v>
      </c>
      <c r="H19" s="49">
        <f t="shared" si="10"/>
        <v>6</v>
      </c>
      <c r="I19" s="28" t="s">
        <v>35</v>
      </c>
      <c r="J19" s="27">
        <v>550</v>
      </c>
      <c r="K19" s="28" t="s">
        <v>59</v>
      </c>
      <c r="L19" s="29">
        <f t="shared" si="11"/>
        <v>-24</v>
      </c>
      <c r="M19" s="29">
        <f>-1.5*12</f>
        <v>-18</v>
      </c>
      <c r="N19" s="55">
        <f>SUM(O$6:$O19)</f>
        <v>1838.4000000000003</v>
      </c>
      <c r="O19" s="30">
        <f t="shared" si="0"/>
        <v>163.19999999999999</v>
      </c>
      <c r="P19" s="31">
        <f t="shared" si="1"/>
        <v>0.29672727272727273</v>
      </c>
      <c r="Q19" s="27">
        <f t="shared" si="7"/>
        <v>48</v>
      </c>
      <c r="R19" s="40">
        <v>12</v>
      </c>
      <c r="S19" s="32">
        <f t="shared" si="5"/>
        <v>27.599999999999998</v>
      </c>
      <c r="T19" s="45">
        <f t="shared" si="4"/>
        <v>39.599999999999994</v>
      </c>
      <c r="U19" s="32">
        <f t="shared" si="9"/>
        <v>36</v>
      </c>
      <c r="V19" s="57">
        <f t="shared" si="9"/>
        <v>36</v>
      </c>
      <c r="W19" s="59"/>
      <c r="X19" s="59"/>
      <c r="Z19" s="71"/>
      <c r="AA19" s="92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</row>
    <row r="20" spans="2:39" ht="15" customHeight="1" x14ac:dyDescent="0.4">
      <c r="B20" s="22" t="s">
        <v>96</v>
      </c>
      <c r="C20" s="22" t="s">
        <v>16</v>
      </c>
      <c r="D20" s="36">
        <f t="shared" ref="D20:D35" si="12">D19+1</f>
        <v>42</v>
      </c>
      <c r="E20" s="36">
        <f t="shared" ref="E20:F35" si="13">E19+1</f>
        <v>37</v>
      </c>
      <c r="F20" s="49">
        <f t="shared" si="3"/>
        <v>10</v>
      </c>
      <c r="G20" s="28" t="s">
        <v>39</v>
      </c>
      <c r="H20" s="49">
        <f t="shared" si="10"/>
        <v>7</v>
      </c>
      <c r="I20" s="28" t="s">
        <v>36</v>
      </c>
      <c r="J20" s="27">
        <v>700</v>
      </c>
      <c r="K20" s="28" t="s">
        <v>60</v>
      </c>
      <c r="L20" s="29">
        <f t="shared" si="11"/>
        <v>-24</v>
      </c>
      <c r="M20" s="29">
        <f t="shared" si="11"/>
        <v>-24</v>
      </c>
      <c r="N20" s="55">
        <f>SUM(O$6:$O20)</f>
        <v>2025.6000000000004</v>
      </c>
      <c r="O20" s="30">
        <f t="shared" si="0"/>
        <v>187.2</v>
      </c>
      <c r="P20" s="31">
        <f t="shared" si="1"/>
        <v>0.2674285714285714</v>
      </c>
      <c r="Q20" s="27">
        <f>6*12</f>
        <v>72</v>
      </c>
      <c r="R20" s="40">
        <v>12</v>
      </c>
      <c r="S20" s="32">
        <f t="shared" si="5"/>
        <v>27.599999999999998</v>
      </c>
      <c r="T20" s="45">
        <f t="shared" si="4"/>
        <v>39.599999999999994</v>
      </c>
      <c r="U20" s="32">
        <f t="shared" si="9"/>
        <v>36</v>
      </c>
      <c r="V20" s="57">
        <f t="shared" si="9"/>
        <v>36</v>
      </c>
      <c r="W20" s="59"/>
      <c r="X20" s="59"/>
      <c r="Z20" s="70" t="s">
        <v>153</v>
      </c>
      <c r="AA20" s="91" t="s">
        <v>204</v>
      </c>
      <c r="AB20" s="73" t="s">
        <v>167</v>
      </c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</row>
    <row r="21" spans="2:39" ht="15" customHeight="1" x14ac:dyDescent="0.4">
      <c r="B21" s="22" t="s">
        <v>97</v>
      </c>
      <c r="C21" s="22" t="s">
        <v>17</v>
      </c>
      <c r="D21" s="36">
        <f t="shared" si="12"/>
        <v>43</v>
      </c>
      <c r="E21" s="36">
        <f t="shared" si="13"/>
        <v>38</v>
      </c>
      <c r="F21" s="49">
        <f t="shared" si="3"/>
        <v>11</v>
      </c>
      <c r="G21" s="28" t="s">
        <v>40</v>
      </c>
      <c r="H21" s="49">
        <f t="shared" si="10"/>
        <v>8</v>
      </c>
      <c r="I21" s="28" t="s">
        <v>37</v>
      </c>
      <c r="J21" s="27">
        <v>700</v>
      </c>
      <c r="K21" s="28" t="s">
        <v>60</v>
      </c>
      <c r="L21" s="29">
        <f t="shared" si="11"/>
        <v>-24</v>
      </c>
      <c r="M21" s="29">
        <f t="shared" si="11"/>
        <v>-24</v>
      </c>
      <c r="N21" s="55">
        <f>SUM(O$6:$O21)</f>
        <v>2212.8000000000002</v>
      </c>
      <c r="O21" s="30">
        <f t="shared" si="0"/>
        <v>187.2</v>
      </c>
      <c r="P21" s="31">
        <f t="shared" si="1"/>
        <v>0.2674285714285714</v>
      </c>
      <c r="Q21" s="27">
        <f t="shared" ref="Q21:Q24" si="14">6*12</f>
        <v>72</v>
      </c>
      <c r="R21" s="40">
        <v>12</v>
      </c>
      <c r="S21" s="32">
        <f t="shared" si="5"/>
        <v>27.599999999999998</v>
      </c>
      <c r="T21" s="45">
        <f t="shared" si="4"/>
        <v>39.599999999999994</v>
      </c>
      <c r="U21" s="32">
        <f t="shared" si="9"/>
        <v>36</v>
      </c>
      <c r="V21" s="57">
        <f t="shared" si="9"/>
        <v>36</v>
      </c>
      <c r="W21" s="59"/>
      <c r="X21" s="59"/>
      <c r="Z21" s="71"/>
      <c r="AA21" s="92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</row>
    <row r="22" spans="2:39" ht="15" customHeight="1" x14ac:dyDescent="0.4">
      <c r="B22" s="22" t="s">
        <v>98</v>
      </c>
      <c r="C22" s="22" t="s">
        <v>18</v>
      </c>
      <c r="D22" s="36">
        <f t="shared" si="12"/>
        <v>44</v>
      </c>
      <c r="E22" s="36">
        <f t="shared" si="13"/>
        <v>39</v>
      </c>
      <c r="F22" s="49">
        <f t="shared" si="3"/>
        <v>12</v>
      </c>
      <c r="G22" s="28" t="s">
        <v>41</v>
      </c>
      <c r="H22" s="49">
        <f t="shared" si="10"/>
        <v>9</v>
      </c>
      <c r="I22" s="28" t="s">
        <v>38</v>
      </c>
      <c r="J22" s="27">
        <v>700</v>
      </c>
      <c r="K22" s="28" t="s">
        <v>60</v>
      </c>
      <c r="L22" s="29">
        <f>-2*12</f>
        <v>-24</v>
      </c>
      <c r="M22" s="29">
        <f t="shared" si="11"/>
        <v>-24</v>
      </c>
      <c r="N22" s="55">
        <f>SUM(O$6:$O22)</f>
        <v>2400</v>
      </c>
      <c r="O22" s="30">
        <f t="shared" si="0"/>
        <v>187.2</v>
      </c>
      <c r="P22" s="31">
        <f t="shared" si="1"/>
        <v>0.2674285714285714</v>
      </c>
      <c r="Q22" s="27">
        <f t="shared" si="14"/>
        <v>72</v>
      </c>
      <c r="R22" s="40">
        <v>12</v>
      </c>
      <c r="S22" s="32">
        <f t="shared" si="5"/>
        <v>27.599999999999998</v>
      </c>
      <c r="T22" s="45">
        <f t="shared" si="4"/>
        <v>39.599999999999994</v>
      </c>
      <c r="U22" s="32">
        <f t="shared" si="9"/>
        <v>36</v>
      </c>
      <c r="V22" s="57">
        <f t="shared" si="9"/>
        <v>36</v>
      </c>
      <c r="W22" s="59"/>
      <c r="X22" s="59"/>
      <c r="Z22" s="70" t="s">
        <v>154</v>
      </c>
      <c r="AA22" s="91" t="s">
        <v>205</v>
      </c>
      <c r="AB22" s="73" t="s">
        <v>171</v>
      </c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</row>
    <row r="23" spans="2:39" ht="15" customHeight="1" x14ac:dyDescent="0.4">
      <c r="B23" s="22" t="s">
        <v>99</v>
      </c>
      <c r="C23" s="22" t="s">
        <v>19</v>
      </c>
      <c r="D23" s="36">
        <f t="shared" si="12"/>
        <v>45</v>
      </c>
      <c r="E23" s="36">
        <f t="shared" si="13"/>
        <v>40</v>
      </c>
      <c r="F23" s="49">
        <f t="shared" si="3"/>
        <v>13</v>
      </c>
      <c r="G23" s="28" t="s">
        <v>42</v>
      </c>
      <c r="H23" s="49">
        <f t="shared" si="10"/>
        <v>10</v>
      </c>
      <c r="I23" s="28" t="s">
        <v>39</v>
      </c>
      <c r="J23" s="27">
        <v>700</v>
      </c>
      <c r="K23" s="28" t="s">
        <v>60</v>
      </c>
      <c r="L23" s="29">
        <f>-3*12</f>
        <v>-36</v>
      </c>
      <c r="M23" s="29">
        <f t="shared" si="11"/>
        <v>-24</v>
      </c>
      <c r="N23" s="55">
        <f>SUM(O$6:$O23)</f>
        <v>2587.1999999999998</v>
      </c>
      <c r="O23" s="30">
        <f t="shared" si="0"/>
        <v>187.2</v>
      </c>
      <c r="P23" s="31">
        <f t="shared" si="1"/>
        <v>0.2674285714285714</v>
      </c>
      <c r="Q23" s="27">
        <f t="shared" si="14"/>
        <v>72</v>
      </c>
      <c r="R23" s="40">
        <v>12</v>
      </c>
      <c r="S23" s="32">
        <f t="shared" si="5"/>
        <v>27.599999999999998</v>
      </c>
      <c r="T23" s="45">
        <f t="shared" si="4"/>
        <v>39.599999999999994</v>
      </c>
      <c r="U23" s="32">
        <f t="shared" si="9"/>
        <v>36</v>
      </c>
      <c r="V23" s="57">
        <f t="shared" si="9"/>
        <v>36</v>
      </c>
      <c r="W23" s="59"/>
      <c r="X23" s="59"/>
      <c r="Z23" s="71"/>
      <c r="AA23" s="92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</row>
    <row r="24" spans="2:39" ht="15" customHeight="1" x14ac:dyDescent="0.4">
      <c r="B24" s="22" t="s">
        <v>100</v>
      </c>
      <c r="C24" s="22" t="s">
        <v>20</v>
      </c>
      <c r="D24" s="36">
        <f t="shared" si="12"/>
        <v>46</v>
      </c>
      <c r="E24" s="36">
        <f t="shared" si="13"/>
        <v>41</v>
      </c>
      <c r="F24" s="49">
        <f t="shared" si="13"/>
        <v>14</v>
      </c>
      <c r="G24" s="28" t="s">
        <v>43</v>
      </c>
      <c r="H24" s="49">
        <f t="shared" si="10"/>
        <v>11</v>
      </c>
      <c r="I24" s="28" t="s">
        <v>40</v>
      </c>
      <c r="J24" s="27">
        <v>700</v>
      </c>
      <c r="K24" s="28" t="s">
        <v>60</v>
      </c>
      <c r="L24" s="29">
        <f t="shared" ref="L24:M28" si="15">-3*12</f>
        <v>-36</v>
      </c>
      <c r="M24" s="29">
        <f t="shared" si="11"/>
        <v>-24</v>
      </c>
      <c r="N24" s="55">
        <f>SUM(O$6:$O24)</f>
        <v>2774.3999999999996</v>
      </c>
      <c r="O24" s="30">
        <f t="shared" si="0"/>
        <v>187.2</v>
      </c>
      <c r="P24" s="31">
        <f t="shared" si="1"/>
        <v>0.2674285714285714</v>
      </c>
      <c r="Q24" s="27">
        <f t="shared" si="14"/>
        <v>72</v>
      </c>
      <c r="R24" s="40">
        <v>12</v>
      </c>
      <c r="S24" s="32">
        <f t="shared" si="5"/>
        <v>27.599999999999998</v>
      </c>
      <c r="T24" s="45">
        <f t="shared" si="4"/>
        <v>39.599999999999994</v>
      </c>
      <c r="U24" s="32">
        <f t="shared" si="9"/>
        <v>36</v>
      </c>
      <c r="V24" s="57">
        <f t="shared" si="9"/>
        <v>36</v>
      </c>
      <c r="W24" s="59"/>
      <c r="X24" s="59"/>
      <c r="Z24" s="70" t="s">
        <v>155</v>
      </c>
      <c r="AA24" s="91" t="s">
        <v>206</v>
      </c>
      <c r="AB24" s="73" t="s">
        <v>170</v>
      </c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</row>
    <row r="25" spans="2:39" ht="15" customHeight="1" x14ac:dyDescent="0.4">
      <c r="B25" s="22" t="s">
        <v>101</v>
      </c>
      <c r="C25" s="22" t="s">
        <v>21</v>
      </c>
      <c r="D25" s="36">
        <f t="shared" si="12"/>
        <v>47</v>
      </c>
      <c r="E25" s="36">
        <f t="shared" si="13"/>
        <v>42</v>
      </c>
      <c r="F25" s="49">
        <f t="shared" si="13"/>
        <v>15</v>
      </c>
      <c r="G25" s="28" t="s">
        <v>44</v>
      </c>
      <c r="H25" s="49">
        <f t="shared" si="10"/>
        <v>12</v>
      </c>
      <c r="I25" s="28" t="s">
        <v>41</v>
      </c>
      <c r="J25" s="27">
        <v>1000</v>
      </c>
      <c r="K25" s="28" t="s">
        <v>61</v>
      </c>
      <c r="L25" s="29">
        <f t="shared" si="15"/>
        <v>-36</v>
      </c>
      <c r="M25" s="29">
        <f>-2*12</f>
        <v>-24</v>
      </c>
      <c r="N25" s="55">
        <f>SUM(O$6:$O25)</f>
        <v>3021.5999999999995</v>
      </c>
      <c r="O25" s="30">
        <f t="shared" si="0"/>
        <v>247.2</v>
      </c>
      <c r="P25" s="31">
        <f t="shared" si="1"/>
        <v>0.24719999999999998</v>
      </c>
      <c r="Q25" s="27">
        <f>10*12</f>
        <v>120</v>
      </c>
      <c r="R25" s="40">
        <v>12</v>
      </c>
      <c r="S25" s="32">
        <f t="shared" si="5"/>
        <v>27.599999999999998</v>
      </c>
      <c r="T25" s="45">
        <f t="shared" si="4"/>
        <v>39.599999999999994</v>
      </c>
      <c r="U25" s="32">
        <f>4*12</f>
        <v>48</v>
      </c>
      <c r="V25" s="57">
        <f>4*12</f>
        <v>48</v>
      </c>
      <c r="W25" s="59"/>
      <c r="X25" s="59"/>
      <c r="Z25" s="71"/>
      <c r="AA25" s="92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</row>
    <row r="26" spans="2:39" ht="15" customHeight="1" x14ac:dyDescent="0.4">
      <c r="B26" s="22" t="s">
        <v>102</v>
      </c>
      <c r="C26" s="22" t="s">
        <v>22</v>
      </c>
      <c r="D26" s="36">
        <f t="shared" si="12"/>
        <v>48</v>
      </c>
      <c r="E26" s="36">
        <f t="shared" si="13"/>
        <v>43</v>
      </c>
      <c r="F26" s="49">
        <f t="shared" si="13"/>
        <v>16</v>
      </c>
      <c r="G26" s="28" t="s">
        <v>45</v>
      </c>
      <c r="H26" s="49">
        <f t="shared" si="10"/>
        <v>13</v>
      </c>
      <c r="I26" s="28" t="s">
        <v>42</v>
      </c>
      <c r="J26" s="27">
        <v>1000</v>
      </c>
      <c r="K26" s="28" t="s">
        <v>61</v>
      </c>
      <c r="L26" s="29">
        <v>-60</v>
      </c>
      <c r="M26" s="29">
        <f>-3*12</f>
        <v>-36</v>
      </c>
      <c r="N26" s="55">
        <f>SUM(O$6:$O26)</f>
        <v>3268.7999999999993</v>
      </c>
      <c r="O26" s="30">
        <f t="shared" si="0"/>
        <v>247.2</v>
      </c>
      <c r="P26" s="31">
        <f t="shared" si="1"/>
        <v>0.24719999999999998</v>
      </c>
      <c r="Q26" s="27">
        <f t="shared" ref="Q26:Q29" si="16">10*12</f>
        <v>120</v>
      </c>
      <c r="R26" s="40">
        <v>12</v>
      </c>
      <c r="S26" s="32">
        <f t="shared" si="5"/>
        <v>27.599999999999998</v>
      </c>
      <c r="T26" s="45">
        <f t="shared" si="4"/>
        <v>39.599999999999994</v>
      </c>
      <c r="U26" s="32">
        <f t="shared" ref="U26:V32" si="17">4*12</f>
        <v>48</v>
      </c>
      <c r="V26" s="57">
        <f t="shared" si="17"/>
        <v>48</v>
      </c>
      <c r="W26" s="59"/>
      <c r="X26" s="59"/>
      <c r="Z26" s="70" t="s">
        <v>156</v>
      </c>
      <c r="AA26" s="91" t="s">
        <v>206</v>
      </c>
      <c r="AB26" s="73" t="s">
        <v>169</v>
      </c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</row>
    <row r="27" spans="2:39" ht="15" customHeight="1" x14ac:dyDescent="0.4">
      <c r="B27" s="22" t="s">
        <v>103</v>
      </c>
      <c r="C27" s="22" t="s">
        <v>23</v>
      </c>
      <c r="D27" s="36">
        <f t="shared" si="12"/>
        <v>49</v>
      </c>
      <c r="E27" s="36">
        <f t="shared" si="13"/>
        <v>44</v>
      </c>
      <c r="F27" s="49">
        <f t="shared" si="13"/>
        <v>17</v>
      </c>
      <c r="G27" s="28" t="s">
        <v>46</v>
      </c>
      <c r="H27" s="49">
        <f t="shared" si="10"/>
        <v>14</v>
      </c>
      <c r="I27" s="28" t="s">
        <v>43</v>
      </c>
      <c r="J27" s="27">
        <v>1000</v>
      </c>
      <c r="K27" s="28" t="s">
        <v>61</v>
      </c>
      <c r="L27" s="29">
        <v>-60</v>
      </c>
      <c r="M27" s="29">
        <f t="shared" si="15"/>
        <v>-36</v>
      </c>
      <c r="N27" s="55">
        <f>SUM(O$6:$O27)</f>
        <v>3515.9999999999991</v>
      </c>
      <c r="O27" s="30">
        <f t="shared" si="0"/>
        <v>247.2</v>
      </c>
      <c r="P27" s="31">
        <f t="shared" si="1"/>
        <v>0.24719999999999998</v>
      </c>
      <c r="Q27" s="27">
        <f t="shared" si="16"/>
        <v>120</v>
      </c>
      <c r="R27" s="40">
        <v>12</v>
      </c>
      <c r="S27" s="32">
        <f t="shared" si="5"/>
        <v>27.599999999999998</v>
      </c>
      <c r="T27" s="45">
        <f t="shared" si="4"/>
        <v>39.599999999999994</v>
      </c>
      <c r="U27" s="32">
        <f t="shared" si="17"/>
        <v>48</v>
      </c>
      <c r="V27" s="57">
        <f t="shared" si="17"/>
        <v>48</v>
      </c>
      <c r="W27" s="59"/>
      <c r="X27" s="59"/>
      <c r="Z27" s="71"/>
      <c r="AA27" s="92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</row>
    <row r="28" spans="2:39" ht="15" customHeight="1" x14ac:dyDescent="0.4">
      <c r="B28" s="22" t="s">
        <v>104</v>
      </c>
      <c r="C28" s="22" t="s">
        <v>24</v>
      </c>
      <c r="D28" s="36">
        <f t="shared" si="12"/>
        <v>50</v>
      </c>
      <c r="E28" s="36">
        <f t="shared" si="13"/>
        <v>45</v>
      </c>
      <c r="F28" s="49">
        <f t="shared" si="13"/>
        <v>18</v>
      </c>
      <c r="G28" s="28" t="s">
        <v>47</v>
      </c>
      <c r="H28" s="49">
        <f t="shared" si="10"/>
        <v>15</v>
      </c>
      <c r="I28" s="28" t="s">
        <v>44</v>
      </c>
      <c r="J28" s="27">
        <v>1000</v>
      </c>
      <c r="K28" s="28" t="s">
        <v>61</v>
      </c>
      <c r="L28" s="29">
        <v>-60</v>
      </c>
      <c r="M28" s="29">
        <f t="shared" si="15"/>
        <v>-36</v>
      </c>
      <c r="N28" s="55">
        <f>SUM(O$6:$O28)</f>
        <v>3763.1999999999989</v>
      </c>
      <c r="O28" s="30">
        <f t="shared" si="0"/>
        <v>247.2</v>
      </c>
      <c r="P28" s="31">
        <f t="shared" si="1"/>
        <v>0.24719999999999998</v>
      </c>
      <c r="Q28" s="27">
        <f t="shared" si="16"/>
        <v>120</v>
      </c>
      <c r="R28" s="40">
        <v>12</v>
      </c>
      <c r="S28" s="32">
        <f t="shared" si="5"/>
        <v>27.599999999999998</v>
      </c>
      <c r="T28" s="32">
        <f t="shared" si="4"/>
        <v>39.599999999999994</v>
      </c>
      <c r="U28" s="32">
        <f t="shared" si="17"/>
        <v>48</v>
      </c>
      <c r="V28" s="57">
        <f t="shared" si="17"/>
        <v>48</v>
      </c>
      <c r="W28" s="59"/>
      <c r="X28" s="59"/>
      <c r="Z28" s="70" t="s">
        <v>157</v>
      </c>
      <c r="AA28" s="91" t="s">
        <v>207</v>
      </c>
      <c r="AB28" s="73" t="s">
        <v>172</v>
      </c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</row>
    <row r="29" spans="2:39" ht="15" customHeight="1" x14ac:dyDescent="0.4">
      <c r="B29" s="22" t="s">
        <v>105</v>
      </c>
      <c r="C29" s="22" t="s">
        <v>25</v>
      </c>
      <c r="D29" s="36">
        <f t="shared" si="12"/>
        <v>51</v>
      </c>
      <c r="E29" s="36">
        <f t="shared" si="13"/>
        <v>46</v>
      </c>
      <c r="F29" s="49">
        <f t="shared" si="13"/>
        <v>19</v>
      </c>
      <c r="G29" s="28" t="s">
        <v>48</v>
      </c>
      <c r="H29" s="49">
        <f t="shared" si="10"/>
        <v>16</v>
      </c>
      <c r="I29" s="28" t="s">
        <v>45</v>
      </c>
      <c r="J29" s="27">
        <v>1000</v>
      </c>
      <c r="K29" s="28" t="s">
        <v>61</v>
      </c>
      <c r="L29" s="29">
        <v>-180</v>
      </c>
      <c r="M29" s="29">
        <v>-60</v>
      </c>
      <c r="N29" s="55">
        <f>SUM(O$6:$O29)</f>
        <v>4010.3999999999987</v>
      </c>
      <c r="O29" s="30">
        <f t="shared" si="0"/>
        <v>247.2</v>
      </c>
      <c r="P29" s="67">
        <f t="shared" si="1"/>
        <v>0.24719999999999998</v>
      </c>
      <c r="Q29" s="45">
        <f t="shared" si="16"/>
        <v>120</v>
      </c>
      <c r="R29" s="40">
        <v>12</v>
      </c>
      <c r="S29" s="32">
        <f t="shared" si="5"/>
        <v>27.599999999999998</v>
      </c>
      <c r="T29" s="32">
        <f t="shared" si="4"/>
        <v>39.599999999999994</v>
      </c>
      <c r="U29" s="32">
        <f t="shared" si="17"/>
        <v>48</v>
      </c>
      <c r="V29" s="57">
        <f t="shared" si="17"/>
        <v>48</v>
      </c>
      <c r="W29" s="59"/>
      <c r="X29" s="59"/>
      <c r="Z29" s="71"/>
      <c r="AA29" s="92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</row>
    <row r="30" spans="2:39" ht="15" customHeight="1" x14ac:dyDescent="0.4">
      <c r="B30" s="22" t="s">
        <v>106</v>
      </c>
      <c r="C30" s="22" t="s">
        <v>26</v>
      </c>
      <c r="D30" s="36">
        <f t="shared" si="12"/>
        <v>52</v>
      </c>
      <c r="E30" s="36">
        <f t="shared" si="13"/>
        <v>47</v>
      </c>
      <c r="F30" s="49">
        <f t="shared" si="13"/>
        <v>20</v>
      </c>
      <c r="G30" s="28" t="s">
        <v>49</v>
      </c>
      <c r="H30" s="49">
        <f t="shared" si="10"/>
        <v>17</v>
      </c>
      <c r="I30" s="28" t="s">
        <v>46</v>
      </c>
      <c r="J30" s="27">
        <v>1500</v>
      </c>
      <c r="K30" s="28" t="s">
        <v>62</v>
      </c>
      <c r="L30" s="29">
        <v>-180</v>
      </c>
      <c r="M30" s="29">
        <v>-60</v>
      </c>
      <c r="N30" s="55">
        <f>SUM(O$6:$O30)</f>
        <v>4337.9999999999991</v>
      </c>
      <c r="O30" s="30">
        <f t="shared" si="0"/>
        <v>327.60000000000002</v>
      </c>
      <c r="P30" s="67">
        <f t="shared" si="1"/>
        <v>0.21840000000000001</v>
      </c>
      <c r="Q30" s="45">
        <f>20*12</f>
        <v>240</v>
      </c>
      <c r="R30" s="40">
        <v>12</v>
      </c>
      <c r="S30" s="32">
        <f t="shared" si="5"/>
        <v>27.599999999999998</v>
      </c>
      <c r="T30" s="65"/>
      <c r="U30" s="32">
        <f t="shared" si="17"/>
        <v>48</v>
      </c>
      <c r="V30" s="57">
        <f t="shared" si="17"/>
        <v>48</v>
      </c>
      <c r="W30" s="59"/>
      <c r="X30" s="59"/>
      <c r="Z30" s="70" t="s">
        <v>158</v>
      </c>
      <c r="AA30" s="91" t="s">
        <v>197</v>
      </c>
      <c r="AB30" s="73" t="s">
        <v>198</v>
      </c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</row>
    <row r="31" spans="2:39" ht="15" customHeight="1" x14ac:dyDescent="0.4">
      <c r="B31" s="22" t="s">
        <v>107</v>
      </c>
      <c r="C31" s="22" t="s">
        <v>27</v>
      </c>
      <c r="D31" s="36">
        <f t="shared" si="12"/>
        <v>53</v>
      </c>
      <c r="E31" s="36">
        <f t="shared" si="13"/>
        <v>48</v>
      </c>
      <c r="F31" s="49">
        <f t="shared" si="13"/>
        <v>21</v>
      </c>
      <c r="G31" s="28" t="s">
        <v>50</v>
      </c>
      <c r="H31" s="49">
        <f t="shared" si="10"/>
        <v>18</v>
      </c>
      <c r="I31" s="28" t="s">
        <v>47</v>
      </c>
      <c r="J31" s="27">
        <v>1500</v>
      </c>
      <c r="K31" s="28" t="s">
        <v>62</v>
      </c>
      <c r="L31" s="29">
        <v>-180</v>
      </c>
      <c r="M31" s="29">
        <v>-60</v>
      </c>
      <c r="N31" s="55">
        <f>SUM(O$6:$O31)</f>
        <v>4665.5999999999995</v>
      </c>
      <c r="O31" s="30">
        <f t="shared" si="0"/>
        <v>327.60000000000002</v>
      </c>
      <c r="P31" s="67">
        <f t="shared" si="1"/>
        <v>0.21840000000000001</v>
      </c>
      <c r="Q31" s="45">
        <f t="shared" ref="Q31:Q32" si="18">20*12</f>
        <v>240</v>
      </c>
      <c r="R31" s="40">
        <v>12</v>
      </c>
      <c r="S31" s="32">
        <f t="shared" si="5"/>
        <v>27.599999999999998</v>
      </c>
      <c r="T31" s="65"/>
      <c r="U31" s="32">
        <f t="shared" si="17"/>
        <v>48</v>
      </c>
      <c r="V31" s="57">
        <f t="shared" si="17"/>
        <v>48</v>
      </c>
      <c r="W31" s="59"/>
      <c r="X31" s="59"/>
      <c r="Z31" s="71"/>
      <c r="AA31" s="92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</row>
    <row r="32" spans="2:39" ht="15" customHeight="1" x14ac:dyDescent="0.4">
      <c r="B32" s="22" t="s">
        <v>108</v>
      </c>
      <c r="C32" s="22" t="s">
        <v>28</v>
      </c>
      <c r="D32" s="36">
        <f t="shared" si="12"/>
        <v>54</v>
      </c>
      <c r="E32" s="36">
        <f t="shared" si="13"/>
        <v>49</v>
      </c>
      <c r="F32" s="49">
        <f t="shared" si="13"/>
        <v>22</v>
      </c>
      <c r="G32" s="28" t="s">
        <v>51</v>
      </c>
      <c r="H32" s="49">
        <f t="shared" si="10"/>
        <v>19</v>
      </c>
      <c r="I32" s="28" t="s">
        <v>48</v>
      </c>
      <c r="J32" s="27">
        <v>1500</v>
      </c>
      <c r="K32" s="28" t="s">
        <v>62</v>
      </c>
      <c r="L32" s="29">
        <v>-180</v>
      </c>
      <c r="M32" s="29">
        <v>-180</v>
      </c>
      <c r="N32" s="55">
        <f>SUM(O$6:$O32)</f>
        <v>4993.2</v>
      </c>
      <c r="O32" s="30">
        <f t="shared" si="0"/>
        <v>327.60000000000002</v>
      </c>
      <c r="P32" s="67">
        <f t="shared" si="1"/>
        <v>0.21840000000000001</v>
      </c>
      <c r="Q32" s="45">
        <f t="shared" si="18"/>
        <v>240</v>
      </c>
      <c r="R32" s="40">
        <v>12</v>
      </c>
      <c r="S32" s="32">
        <f t="shared" si="5"/>
        <v>27.599999999999998</v>
      </c>
      <c r="T32" s="65"/>
      <c r="U32" s="32">
        <f t="shared" si="17"/>
        <v>48</v>
      </c>
      <c r="V32" s="57">
        <f t="shared" si="17"/>
        <v>48</v>
      </c>
      <c r="W32" s="59"/>
      <c r="X32" s="59"/>
      <c r="Z32" s="70" t="s">
        <v>159</v>
      </c>
      <c r="AA32" s="91" t="s">
        <v>199</v>
      </c>
      <c r="AB32" s="73" t="s">
        <v>176</v>
      </c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</row>
    <row r="33" spans="2:39" ht="15" customHeight="1" x14ac:dyDescent="0.4">
      <c r="B33" s="22" t="s">
        <v>109</v>
      </c>
      <c r="C33" s="22" t="s">
        <v>29</v>
      </c>
      <c r="D33" s="41">
        <f t="shared" si="12"/>
        <v>55</v>
      </c>
      <c r="E33" s="36">
        <f t="shared" si="13"/>
        <v>50</v>
      </c>
      <c r="F33" s="49">
        <f t="shared" si="13"/>
        <v>23</v>
      </c>
      <c r="G33" s="28"/>
      <c r="H33" s="49">
        <f t="shared" si="10"/>
        <v>20</v>
      </c>
      <c r="I33" s="28" t="s">
        <v>49</v>
      </c>
      <c r="J33" s="50" t="s">
        <v>66</v>
      </c>
      <c r="K33" s="51"/>
      <c r="L33" s="29"/>
      <c r="M33" s="29">
        <v>-180</v>
      </c>
      <c r="N33" s="55">
        <f>SUM(O$6:$O33)</f>
        <v>5032.8</v>
      </c>
      <c r="O33" s="30">
        <f t="shared" si="0"/>
        <v>39.599999999999994</v>
      </c>
      <c r="P33" s="67" t="str">
        <f t="shared" si="1"/>
        <v>-</v>
      </c>
      <c r="Q33" s="66"/>
      <c r="R33" s="40">
        <v>12</v>
      </c>
      <c r="S33" s="32">
        <f t="shared" si="5"/>
        <v>27.599999999999998</v>
      </c>
      <c r="T33" s="65"/>
      <c r="U33" s="33"/>
      <c r="V33" s="56"/>
      <c r="W33" s="53" t="s">
        <v>145</v>
      </c>
      <c r="X33" s="59"/>
      <c r="Z33" s="71"/>
      <c r="AA33" s="92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</row>
    <row r="34" spans="2:39" ht="15" customHeight="1" x14ac:dyDescent="0.4">
      <c r="B34" s="22" t="s">
        <v>110</v>
      </c>
      <c r="C34" s="22" t="s">
        <v>30</v>
      </c>
      <c r="D34" s="36">
        <f t="shared" si="12"/>
        <v>56</v>
      </c>
      <c r="E34" s="36">
        <f t="shared" si="13"/>
        <v>51</v>
      </c>
      <c r="F34" s="49">
        <f t="shared" si="13"/>
        <v>24</v>
      </c>
      <c r="G34" s="28"/>
      <c r="H34" s="49">
        <f t="shared" si="10"/>
        <v>21</v>
      </c>
      <c r="I34" s="28" t="s">
        <v>50</v>
      </c>
      <c r="J34" s="27"/>
      <c r="K34" s="28"/>
      <c r="L34" s="29"/>
      <c r="M34" s="29">
        <v>-180</v>
      </c>
      <c r="N34" s="55">
        <f>SUM(O$6:$O34)</f>
        <v>5060.4000000000005</v>
      </c>
      <c r="O34" s="30">
        <f t="shared" si="0"/>
        <v>27.599999999999998</v>
      </c>
      <c r="P34" s="67" t="str">
        <f t="shared" si="1"/>
        <v>-</v>
      </c>
      <c r="Q34" s="66"/>
      <c r="R34" s="52"/>
      <c r="S34" s="32">
        <f t="shared" si="5"/>
        <v>27.599999999999998</v>
      </c>
      <c r="T34" s="65"/>
      <c r="U34" s="33"/>
      <c r="V34" s="56"/>
      <c r="W34" s="53" t="s">
        <v>143</v>
      </c>
      <c r="X34" s="59"/>
      <c r="Z34" s="70" t="s">
        <v>160</v>
      </c>
      <c r="AA34" s="91" t="s">
        <v>199</v>
      </c>
      <c r="AB34" s="73" t="s">
        <v>175</v>
      </c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</row>
    <row r="35" spans="2:39" ht="15" customHeight="1" x14ac:dyDescent="0.4">
      <c r="B35" s="22" t="s">
        <v>111</v>
      </c>
      <c r="C35" s="22" t="s">
        <v>31</v>
      </c>
      <c r="D35" s="36">
        <f t="shared" si="12"/>
        <v>57</v>
      </c>
      <c r="E35" s="36">
        <f t="shared" si="13"/>
        <v>52</v>
      </c>
      <c r="F35" s="49">
        <f t="shared" si="13"/>
        <v>25</v>
      </c>
      <c r="G35" s="28"/>
      <c r="H35" s="49">
        <f t="shared" si="10"/>
        <v>22</v>
      </c>
      <c r="I35" s="28" t="s">
        <v>51</v>
      </c>
      <c r="J35" s="27"/>
      <c r="K35" s="28"/>
      <c r="L35" s="29"/>
      <c r="M35" s="29">
        <v>-180</v>
      </c>
      <c r="N35" s="55">
        <f>SUM(O$6:$O35)</f>
        <v>5088.0000000000009</v>
      </c>
      <c r="O35" s="30">
        <f t="shared" si="0"/>
        <v>27.599999999999998</v>
      </c>
      <c r="P35" s="67" t="str">
        <f t="shared" si="1"/>
        <v>-</v>
      </c>
      <c r="Q35" s="66"/>
      <c r="R35" s="52"/>
      <c r="S35" s="32">
        <f t="shared" si="5"/>
        <v>27.599999999999998</v>
      </c>
      <c r="T35" s="52"/>
      <c r="U35" s="33"/>
      <c r="V35" s="56"/>
      <c r="W35" s="53" t="s">
        <v>144</v>
      </c>
      <c r="X35" s="59"/>
      <c r="Z35" s="71"/>
      <c r="AA35" s="92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</row>
    <row r="36" spans="2:39" ht="15" customHeight="1" x14ac:dyDescent="0.4">
      <c r="B36" s="22" t="s">
        <v>112</v>
      </c>
      <c r="C36" s="22" t="s">
        <v>63</v>
      </c>
      <c r="D36" s="36">
        <f t="shared" ref="D36:D68" si="19">D35+1</f>
        <v>58</v>
      </c>
      <c r="E36" s="36">
        <f t="shared" ref="E36:E68" si="20">E35+1</f>
        <v>53</v>
      </c>
      <c r="F36" s="49">
        <f t="shared" ref="F36:F68" si="21">F35+1</f>
        <v>26</v>
      </c>
      <c r="G36" s="28"/>
      <c r="H36" s="49">
        <f t="shared" ref="H36:H68" si="22">H35+1</f>
        <v>23</v>
      </c>
      <c r="I36" s="28"/>
      <c r="J36" s="27"/>
      <c r="K36" s="28"/>
      <c r="L36" s="29"/>
      <c r="M36" s="29"/>
      <c r="N36" s="55">
        <f>SUM(O$6:$O36)</f>
        <v>5115.6000000000013</v>
      </c>
      <c r="O36" s="30">
        <f t="shared" si="0"/>
        <v>27.599999999999998</v>
      </c>
      <c r="P36" s="67" t="str">
        <f t="shared" si="1"/>
        <v>-</v>
      </c>
      <c r="Q36" s="66"/>
      <c r="R36" s="52"/>
      <c r="S36" s="32">
        <f t="shared" si="5"/>
        <v>27.599999999999998</v>
      </c>
      <c r="T36" s="52"/>
      <c r="U36" s="33"/>
      <c r="V36" s="56"/>
      <c r="W36" s="53" t="s">
        <v>79</v>
      </c>
      <c r="X36" s="59"/>
      <c r="Z36" s="70" t="s">
        <v>161</v>
      </c>
      <c r="AA36" s="91" t="s">
        <v>200</v>
      </c>
      <c r="AB36" s="73" t="s">
        <v>184</v>
      </c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</row>
    <row r="37" spans="2:39" ht="15" customHeight="1" x14ac:dyDescent="0.4">
      <c r="B37" s="22" t="s">
        <v>113</v>
      </c>
      <c r="C37" s="22" t="s">
        <v>64</v>
      </c>
      <c r="D37" s="36">
        <f t="shared" si="19"/>
        <v>59</v>
      </c>
      <c r="E37" s="36">
        <f t="shared" si="20"/>
        <v>54</v>
      </c>
      <c r="F37" s="49">
        <f t="shared" si="21"/>
        <v>27</v>
      </c>
      <c r="G37" s="28"/>
      <c r="H37" s="49">
        <f t="shared" si="22"/>
        <v>24</v>
      </c>
      <c r="I37" s="28"/>
      <c r="J37" s="27"/>
      <c r="K37" s="28"/>
      <c r="L37" s="29"/>
      <c r="M37" s="29"/>
      <c r="N37" s="55">
        <f>SUM(O$6:$O37)</f>
        <v>5143.2000000000016</v>
      </c>
      <c r="O37" s="30">
        <f t="shared" si="0"/>
        <v>27.599999999999998</v>
      </c>
      <c r="P37" s="67" t="str">
        <f t="shared" si="1"/>
        <v>-</v>
      </c>
      <c r="Q37" s="66"/>
      <c r="R37" s="52"/>
      <c r="S37" s="32">
        <f t="shared" si="5"/>
        <v>27.599999999999998</v>
      </c>
      <c r="T37" s="52"/>
      <c r="U37" s="33"/>
      <c r="V37" s="56"/>
      <c r="W37" s="59"/>
      <c r="X37" s="59"/>
      <c r="Z37" s="71"/>
      <c r="AA37" s="92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</row>
    <row r="38" spans="2:39" ht="15" customHeight="1" x14ac:dyDescent="0.4">
      <c r="B38" s="22" t="s">
        <v>114</v>
      </c>
      <c r="C38" s="22" t="s">
        <v>65</v>
      </c>
      <c r="D38" s="36">
        <f t="shared" si="19"/>
        <v>60</v>
      </c>
      <c r="E38" s="36">
        <f t="shared" si="20"/>
        <v>55</v>
      </c>
      <c r="F38" s="49">
        <f t="shared" si="21"/>
        <v>28</v>
      </c>
      <c r="G38" s="28"/>
      <c r="H38" s="49">
        <f t="shared" si="22"/>
        <v>25</v>
      </c>
      <c r="I38" s="28"/>
      <c r="J38" s="27"/>
      <c r="K38" s="28"/>
      <c r="L38" s="29"/>
      <c r="M38" s="29"/>
      <c r="N38" s="55">
        <f>SUM(O$6:$O38)</f>
        <v>5170.800000000002</v>
      </c>
      <c r="O38" s="30">
        <f t="shared" si="0"/>
        <v>27.599999999999998</v>
      </c>
      <c r="P38" s="67" t="str">
        <f>IFERROR(O38/J38,"-")</f>
        <v>-</v>
      </c>
      <c r="Q38" s="66"/>
      <c r="R38" s="52"/>
      <c r="S38" s="32">
        <f t="shared" si="5"/>
        <v>27.599999999999998</v>
      </c>
      <c r="T38" s="52"/>
      <c r="U38" s="33"/>
      <c r="V38" s="56"/>
      <c r="W38" s="59"/>
      <c r="X38" s="59"/>
      <c r="Z38" s="70" t="s">
        <v>162</v>
      </c>
      <c r="AA38" s="91" t="s">
        <v>201</v>
      </c>
      <c r="AB38" s="73" t="s">
        <v>180</v>
      </c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</row>
    <row r="39" spans="2:39" ht="15" customHeight="1" x14ac:dyDescent="0.4">
      <c r="B39" s="22" t="s">
        <v>115</v>
      </c>
      <c r="C39" s="22" t="s">
        <v>69</v>
      </c>
      <c r="D39" s="36">
        <f t="shared" si="19"/>
        <v>61</v>
      </c>
      <c r="E39" s="36">
        <f t="shared" si="20"/>
        <v>56</v>
      </c>
      <c r="F39" s="49">
        <f t="shared" si="21"/>
        <v>29</v>
      </c>
      <c r="G39" s="28"/>
      <c r="H39" s="49">
        <f t="shared" si="22"/>
        <v>26</v>
      </c>
      <c r="I39" s="28"/>
      <c r="J39" s="27"/>
      <c r="K39" s="28"/>
      <c r="L39" s="29"/>
      <c r="M39" s="29"/>
      <c r="N39" s="55"/>
      <c r="O39" s="30">
        <f>SUM(Q39:U39)</f>
        <v>0</v>
      </c>
      <c r="P39" s="67" t="str">
        <f t="shared" si="1"/>
        <v>-</v>
      </c>
      <c r="Q39" s="66"/>
      <c r="R39" s="52"/>
      <c r="S39" s="52"/>
      <c r="T39" s="52"/>
      <c r="U39" s="33"/>
      <c r="V39" s="56"/>
      <c r="W39" s="59"/>
      <c r="X39" s="59"/>
      <c r="Z39" s="71"/>
      <c r="AA39" s="92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</row>
    <row r="40" spans="2:39" ht="15" customHeight="1" x14ac:dyDescent="0.4">
      <c r="B40" s="22" t="s">
        <v>116</v>
      </c>
      <c r="C40" s="22" t="s">
        <v>70</v>
      </c>
      <c r="D40" s="36">
        <f t="shared" si="19"/>
        <v>62</v>
      </c>
      <c r="E40" s="36">
        <f t="shared" si="20"/>
        <v>57</v>
      </c>
      <c r="F40" s="49">
        <f t="shared" si="21"/>
        <v>30</v>
      </c>
      <c r="G40" s="58" t="s">
        <v>135</v>
      </c>
      <c r="H40" s="49">
        <f t="shared" si="22"/>
        <v>27</v>
      </c>
      <c r="I40" s="28"/>
      <c r="J40" s="27"/>
      <c r="K40" s="28"/>
      <c r="L40" s="29">
        <v>-300</v>
      </c>
      <c r="M40" s="29"/>
      <c r="N40" s="55"/>
      <c r="O40" s="30">
        <f t="shared" si="0"/>
        <v>0</v>
      </c>
      <c r="P40" s="67" t="str">
        <f t="shared" si="1"/>
        <v>-</v>
      </c>
      <c r="Q40" s="66"/>
      <c r="R40" s="52"/>
      <c r="S40" s="52"/>
      <c r="T40" s="52"/>
      <c r="U40" s="33"/>
      <c r="V40" s="56"/>
      <c r="W40" s="53" t="s">
        <v>136</v>
      </c>
      <c r="X40" s="59"/>
      <c r="Z40" s="70" t="s">
        <v>163</v>
      </c>
      <c r="AA40" s="91" t="s">
        <v>201</v>
      </c>
      <c r="AB40" s="73" t="s">
        <v>181</v>
      </c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</row>
    <row r="41" spans="2:39" ht="15" customHeight="1" x14ac:dyDescent="0.4">
      <c r="B41" s="22" t="s">
        <v>117</v>
      </c>
      <c r="C41" s="22" t="s">
        <v>71</v>
      </c>
      <c r="D41" s="36">
        <f t="shared" si="19"/>
        <v>63</v>
      </c>
      <c r="E41" s="36">
        <f t="shared" si="20"/>
        <v>58</v>
      </c>
      <c r="F41" s="49">
        <f t="shared" si="21"/>
        <v>31</v>
      </c>
      <c r="G41" s="28"/>
      <c r="H41" s="49">
        <f t="shared" si="22"/>
        <v>28</v>
      </c>
      <c r="I41" s="28"/>
      <c r="J41" s="27"/>
      <c r="K41" s="28"/>
      <c r="L41" s="29"/>
      <c r="M41" s="29"/>
      <c r="N41" s="55"/>
      <c r="O41" s="30">
        <f t="shared" si="0"/>
        <v>0</v>
      </c>
      <c r="P41" s="67" t="str">
        <f t="shared" si="1"/>
        <v>-</v>
      </c>
      <c r="Q41" s="66"/>
      <c r="R41" s="52"/>
      <c r="S41" s="52"/>
      <c r="T41" s="52"/>
      <c r="U41" s="33"/>
      <c r="V41" s="56"/>
      <c r="W41" s="59"/>
      <c r="X41" s="59"/>
      <c r="Z41" s="71"/>
      <c r="AA41" s="92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</row>
    <row r="42" spans="2:39" ht="15" customHeight="1" x14ac:dyDescent="0.4">
      <c r="B42" s="22" t="s">
        <v>118</v>
      </c>
      <c r="C42" s="22" t="s">
        <v>72</v>
      </c>
      <c r="D42" s="36">
        <f t="shared" si="19"/>
        <v>64</v>
      </c>
      <c r="E42" s="36">
        <f t="shared" si="20"/>
        <v>59</v>
      </c>
      <c r="F42" s="49">
        <f t="shared" si="21"/>
        <v>32</v>
      </c>
      <c r="G42" s="28"/>
      <c r="H42" s="49">
        <f t="shared" si="22"/>
        <v>29</v>
      </c>
      <c r="I42" s="28"/>
      <c r="J42" s="27"/>
      <c r="K42" s="28"/>
      <c r="L42" s="29"/>
      <c r="M42" s="29"/>
      <c r="N42" s="55"/>
      <c r="O42" s="30">
        <f t="shared" si="0"/>
        <v>0</v>
      </c>
      <c r="P42" s="67" t="str">
        <f t="shared" si="1"/>
        <v>-</v>
      </c>
      <c r="Q42" s="66"/>
      <c r="R42" s="52"/>
      <c r="S42" s="52"/>
      <c r="T42" s="52"/>
      <c r="U42" s="33"/>
      <c r="V42" s="56"/>
      <c r="W42" s="59"/>
      <c r="X42" s="59"/>
      <c r="Z42" s="70" t="s">
        <v>164</v>
      </c>
      <c r="AA42" s="91" t="s">
        <v>202</v>
      </c>
      <c r="AB42" s="73" t="s">
        <v>182</v>
      </c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</row>
    <row r="43" spans="2:39" ht="15" customHeight="1" x14ac:dyDescent="0.4">
      <c r="B43" s="22" t="s">
        <v>119</v>
      </c>
      <c r="C43" s="22" t="s">
        <v>73</v>
      </c>
      <c r="D43" s="36">
        <f t="shared" si="19"/>
        <v>65</v>
      </c>
      <c r="E43" s="36">
        <f t="shared" si="20"/>
        <v>60</v>
      </c>
      <c r="F43" s="49">
        <f t="shared" si="21"/>
        <v>33</v>
      </c>
      <c r="G43" s="28"/>
      <c r="H43" s="49">
        <f t="shared" si="22"/>
        <v>30</v>
      </c>
      <c r="I43" s="58" t="s">
        <v>135</v>
      </c>
      <c r="J43" s="27"/>
      <c r="K43" s="28"/>
      <c r="L43" s="29"/>
      <c r="M43" s="29">
        <v>-300</v>
      </c>
      <c r="N43" s="55"/>
      <c r="O43" s="30">
        <f t="shared" si="0"/>
        <v>0</v>
      </c>
      <c r="P43" s="67" t="str">
        <f t="shared" si="1"/>
        <v>-</v>
      </c>
      <c r="Q43" s="66"/>
      <c r="R43" s="52"/>
      <c r="S43" s="52"/>
      <c r="T43" s="52"/>
      <c r="U43" s="33"/>
      <c r="V43" s="56"/>
      <c r="W43" s="53" t="s">
        <v>137</v>
      </c>
      <c r="X43" s="59"/>
      <c r="Z43" s="71"/>
      <c r="AA43" s="92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</row>
    <row r="44" spans="2:39" ht="15" customHeight="1" x14ac:dyDescent="0.4">
      <c r="B44" s="22" t="s">
        <v>120</v>
      </c>
      <c r="C44" s="22" t="s">
        <v>74</v>
      </c>
      <c r="D44" s="36">
        <f t="shared" si="19"/>
        <v>66</v>
      </c>
      <c r="E44" s="36">
        <f t="shared" si="20"/>
        <v>61</v>
      </c>
      <c r="F44" s="49">
        <f t="shared" si="21"/>
        <v>34</v>
      </c>
      <c r="G44" s="28"/>
      <c r="H44" s="49">
        <f t="shared" si="22"/>
        <v>31</v>
      </c>
      <c r="I44" s="28"/>
      <c r="J44" s="27"/>
      <c r="K44" s="28"/>
      <c r="L44" s="29"/>
      <c r="M44" s="29"/>
      <c r="N44" s="55"/>
      <c r="O44" s="30">
        <f t="shared" si="0"/>
        <v>0</v>
      </c>
      <c r="P44" s="67" t="str">
        <f t="shared" si="1"/>
        <v>-</v>
      </c>
      <c r="Q44" s="66"/>
      <c r="R44" s="52"/>
      <c r="S44" s="52"/>
      <c r="T44" s="52"/>
      <c r="U44" s="33"/>
      <c r="V44" s="56"/>
      <c r="W44" s="59"/>
      <c r="X44" s="59"/>
      <c r="Z44" s="70" t="s">
        <v>165</v>
      </c>
      <c r="AA44" s="91" t="s">
        <v>203</v>
      </c>
      <c r="AB44" s="73" t="s">
        <v>183</v>
      </c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</row>
    <row r="45" spans="2:39" ht="15" customHeight="1" x14ac:dyDescent="0.4">
      <c r="B45" s="22" t="s">
        <v>121</v>
      </c>
      <c r="C45" s="22" t="s">
        <v>75</v>
      </c>
      <c r="D45" s="36">
        <f t="shared" si="19"/>
        <v>67</v>
      </c>
      <c r="E45" s="36">
        <f t="shared" si="20"/>
        <v>62</v>
      </c>
      <c r="F45" s="49">
        <f t="shared" si="21"/>
        <v>35</v>
      </c>
      <c r="G45" s="28"/>
      <c r="H45" s="49">
        <f t="shared" si="22"/>
        <v>32</v>
      </c>
      <c r="I45" s="28"/>
      <c r="J45" s="27"/>
      <c r="K45" s="28"/>
      <c r="L45" s="29"/>
      <c r="M45" s="29"/>
      <c r="N45" s="55"/>
      <c r="O45" s="30">
        <f t="shared" si="0"/>
        <v>0</v>
      </c>
      <c r="P45" s="67" t="str">
        <f t="shared" si="1"/>
        <v>-</v>
      </c>
      <c r="Q45" s="66"/>
      <c r="R45" s="52"/>
      <c r="S45" s="52"/>
      <c r="T45" s="52"/>
      <c r="U45" s="33"/>
      <c r="V45" s="56"/>
      <c r="W45" s="59"/>
      <c r="X45" s="59"/>
      <c r="Z45" s="71"/>
      <c r="AA45" s="92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</row>
    <row r="46" spans="2:39" ht="15" customHeight="1" x14ac:dyDescent="0.4">
      <c r="B46" s="22" t="s">
        <v>122</v>
      </c>
      <c r="C46" s="22" t="s">
        <v>76</v>
      </c>
      <c r="D46" s="36">
        <f t="shared" si="19"/>
        <v>68</v>
      </c>
      <c r="E46" s="36">
        <f t="shared" si="20"/>
        <v>63</v>
      </c>
      <c r="F46" s="49">
        <f t="shared" si="21"/>
        <v>36</v>
      </c>
      <c r="G46" s="28"/>
      <c r="H46" s="49">
        <f t="shared" si="22"/>
        <v>33</v>
      </c>
      <c r="I46" s="28"/>
      <c r="J46" s="27"/>
      <c r="K46" s="28"/>
      <c r="L46" s="29"/>
      <c r="M46" s="29"/>
      <c r="N46" s="55"/>
      <c r="O46" s="30">
        <f t="shared" si="0"/>
        <v>0</v>
      </c>
      <c r="P46" s="67" t="str">
        <f t="shared" si="1"/>
        <v>-</v>
      </c>
      <c r="Q46" s="66"/>
      <c r="R46" s="52"/>
      <c r="S46" s="52"/>
      <c r="T46" s="52"/>
      <c r="U46" s="33"/>
      <c r="V46" s="56"/>
      <c r="W46" s="59"/>
      <c r="X46" s="59"/>
      <c r="Z46" s="70"/>
      <c r="AA46" s="88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</row>
    <row r="47" spans="2:39" ht="15" customHeight="1" x14ac:dyDescent="0.4">
      <c r="B47" s="22" t="s">
        <v>123</v>
      </c>
      <c r="C47" s="22" t="s">
        <v>77</v>
      </c>
      <c r="D47" s="36">
        <f t="shared" si="19"/>
        <v>69</v>
      </c>
      <c r="E47" s="36">
        <f t="shared" si="20"/>
        <v>64</v>
      </c>
      <c r="F47" s="49">
        <f t="shared" si="21"/>
        <v>37</v>
      </c>
      <c r="G47" s="28"/>
      <c r="H47" s="49">
        <f t="shared" si="22"/>
        <v>34</v>
      </c>
      <c r="I47" s="28"/>
      <c r="J47" s="27"/>
      <c r="K47" s="28"/>
      <c r="L47" s="29"/>
      <c r="M47" s="29"/>
      <c r="N47" s="55"/>
      <c r="O47" s="30">
        <f t="shared" si="0"/>
        <v>0</v>
      </c>
      <c r="P47" s="67" t="str">
        <f t="shared" si="1"/>
        <v>-</v>
      </c>
      <c r="Q47" s="66"/>
      <c r="R47" s="52"/>
      <c r="S47" s="52"/>
      <c r="T47" s="52"/>
      <c r="U47" s="33"/>
      <c r="V47" s="56"/>
      <c r="W47" s="59"/>
      <c r="X47" s="59"/>
      <c r="Z47" s="71"/>
      <c r="AA47" s="89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</row>
    <row r="48" spans="2:39" ht="15" customHeight="1" x14ac:dyDescent="0.4">
      <c r="B48" s="22" t="s">
        <v>124</v>
      </c>
      <c r="C48" s="22" t="s">
        <v>78</v>
      </c>
      <c r="D48" s="36">
        <f t="shared" si="19"/>
        <v>70</v>
      </c>
      <c r="E48" s="36">
        <f t="shared" si="20"/>
        <v>65</v>
      </c>
      <c r="F48" s="49">
        <f t="shared" si="21"/>
        <v>38</v>
      </c>
      <c r="G48" s="28"/>
      <c r="H48" s="49">
        <f t="shared" si="22"/>
        <v>35</v>
      </c>
      <c r="I48" s="28"/>
      <c r="J48" s="27"/>
      <c r="K48" s="28"/>
      <c r="L48" s="29"/>
      <c r="M48" s="29"/>
      <c r="N48" s="55"/>
      <c r="O48" s="30">
        <f t="shared" si="0"/>
        <v>0</v>
      </c>
      <c r="P48" s="67" t="str">
        <f t="shared" si="1"/>
        <v>-</v>
      </c>
      <c r="Q48" s="66"/>
      <c r="R48" s="52"/>
      <c r="S48" s="52"/>
      <c r="T48" s="52"/>
      <c r="U48" s="33"/>
      <c r="V48" s="56"/>
      <c r="W48" s="59"/>
      <c r="X48" s="59"/>
      <c r="Z48" s="70"/>
      <c r="AA48" s="88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</row>
    <row r="49" spans="2:39" ht="15" customHeight="1" x14ac:dyDescent="0.4">
      <c r="B49" s="22" t="s">
        <v>124</v>
      </c>
      <c r="C49" s="22" t="s">
        <v>78</v>
      </c>
      <c r="D49" s="36">
        <f t="shared" si="19"/>
        <v>71</v>
      </c>
      <c r="E49" s="36">
        <f t="shared" si="20"/>
        <v>66</v>
      </c>
      <c r="F49" s="49">
        <f t="shared" si="21"/>
        <v>39</v>
      </c>
      <c r="G49" s="28"/>
      <c r="H49" s="49">
        <f t="shared" si="22"/>
        <v>36</v>
      </c>
      <c r="I49" s="28"/>
      <c r="J49" s="27"/>
      <c r="K49" s="28"/>
      <c r="L49" s="29"/>
      <c r="M49" s="29"/>
      <c r="N49" s="55"/>
      <c r="O49" s="30">
        <f t="shared" ref="O49:O52" si="23">SUM(Q49:U49)</f>
        <v>0</v>
      </c>
      <c r="P49" s="67" t="str">
        <f t="shared" ref="P49:P52" si="24">IFERROR(O49/J49,"-")</f>
        <v>-</v>
      </c>
      <c r="Q49" s="66"/>
      <c r="R49" s="52"/>
      <c r="S49" s="52"/>
      <c r="T49" s="52"/>
      <c r="U49" s="33"/>
      <c r="V49" s="56"/>
      <c r="W49" s="59"/>
      <c r="X49" s="59"/>
      <c r="Z49" s="71"/>
      <c r="AA49" s="89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</row>
    <row r="50" spans="2:39" ht="15" customHeight="1" x14ac:dyDescent="0.4">
      <c r="B50" s="22" t="s">
        <v>124</v>
      </c>
      <c r="C50" s="22" t="s">
        <v>78</v>
      </c>
      <c r="D50" s="36">
        <f t="shared" si="19"/>
        <v>72</v>
      </c>
      <c r="E50" s="36">
        <f t="shared" si="20"/>
        <v>67</v>
      </c>
      <c r="F50" s="49">
        <f t="shared" si="21"/>
        <v>40</v>
      </c>
      <c r="G50" s="28"/>
      <c r="H50" s="49">
        <f t="shared" si="22"/>
        <v>37</v>
      </c>
      <c r="I50" s="28"/>
      <c r="J50" s="27"/>
      <c r="K50" s="28"/>
      <c r="L50" s="29"/>
      <c r="M50" s="29"/>
      <c r="N50" s="55"/>
      <c r="O50" s="30">
        <f t="shared" si="23"/>
        <v>0</v>
      </c>
      <c r="P50" s="67" t="str">
        <f t="shared" si="24"/>
        <v>-</v>
      </c>
      <c r="Q50" s="66"/>
      <c r="R50" s="52"/>
      <c r="S50" s="52"/>
      <c r="T50" s="52"/>
      <c r="U50" s="33"/>
      <c r="V50" s="56"/>
      <c r="W50" s="59"/>
      <c r="X50" s="59"/>
      <c r="Z50" s="70"/>
      <c r="AA50" s="88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</row>
    <row r="51" spans="2:39" ht="15" customHeight="1" x14ac:dyDescent="0.4">
      <c r="B51" s="22" t="s">
        <v>124</v>
      </c>
      <c r="C51" s="22" t="s">
        <v>78</v>
      </c>
      <c r="D51" s="36">
        <f t="shared" si="19"/>
        <v>73</v>
      </c>
      <c r="E51" s="36">
        <f t="shared" si="20"/>
        <v>68</v>
      </c>
      <c r="F51" s="49">
        <f t="shared" si="21"/>
        <v>41</v>
      </c>
      <c r="G51" s="28"/>
      <c r="H51" s="49">
        <f t="shared" si="22"/>
        <v>38</v>
      </c>
      <c r="I51" s="28"/>
      <c r="J51" s="27"/>
      <c r="K51" s="28"/>
      <c r="L51" s="29"/>
      <c r="M51" s="29"/>
      <c r="N51" s="55"/>
      <c r="O51" s="30">
        <f t="shared" si="23"/>
        <v>0</v>
      </c>
      <c r="P51" s="67" t="str">
        <f t="shared" si="24"/>
        <v>-</v>
      </c>
      <c r="Q51" s="66"/>
      <c r="R51" s="52"/>
      <c r="S51" s="52"/>
      <c r="T51" s="52"/>
      <c r="U51" s="33"/>
      <c r="V51" s="56"/>
      <c r="W51" s="59"/>
      <c r="X51" s="59"/>
      <c r="Z51" s="71"/>
      <c r="AA51" s="89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</row>
    <row r="52" spans="2:39" ht="15" customHeight="1" x14ac:dyDescent="0.4">
      <c r="B52" s="22" t="s">
        <v>124</v>
      </c>
      <c r="C52" s="22" t="s">
        <v>78</v>
      </c>
      <c r="D52" s="36">
        <f t="shared" si="19"/>
        <v>74</v>
      </c>
      <c r="E52" s="36">
        <f t="shared" si="20"/>
        <v>69</v>
      </c>
      <c r="F52" s="49">
        <f t="shared" si="21"/>
        <v>42</v>
      </c>
      <c r="G52" s="28"/>
      <c r="H52" s="49">
        <f t="shared" si="22"/>
        <v>39</v>
      </c>
      <c r="I52" s="28"/>
      <c r="J52" s="27"/>
      <c r="K52" s="28"/>
      <c r="L52" s="29"/>
      <c r="M52" s="29"/>
      <c r="N52" s="55"/>
      <c r="O52" s="30">
        <f t="shared" si="23"/>
        <v>0</v>
      </c>
      <c r="P52" s="67" t="str">
        <f t="shared" si="24"/>
        <v>-</v>
      </c>
      <c r="Q52" s="66"/>
      <c r="R52" s="52"/>
      <c r="S52" s="52"/>
      <c r="T52" s="52"/>
      <c r="U52" s="33"/>
      <c r="V52" s="56"/>
      <c r="W52" s="59"/>
      <c r="X52" s="59"/>
      <c r="Z52" s="70"/>
      <c r="AA52" s="88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</row>
    <row r="53" spans="2:39" ht="15" customHeight="1" x14ac:dyDescent="0.4">
      <c r="B53" s="22" t="s">
        <v>124</v>
      </c>
      <c r="C53" s="22" t="s">
        <v>78</v>
      </c>
      <c r="D53" s="36">
        <f t="shared" si="19"/>
        <v>75</v>
      </c>
      <c r="E53" s="36">
        <f t="shared" si="20"/>
        <v>70</v>
      </c>
      <c r="F53" s="49">
        <f t="shared" si="21"/>
        <v>43</v>
      </c>
      <c r="G53" s="28"/>
      <c r="H53" s="49">
        <f t="shared" si="22"/>
        <v>40</v>
      </c>
      <c r="I53" s="28"/>
      <c r="J53" s="27"/>
      <c r="K53" s="28"/>
      <c r="L53" s="29"/>
      <c r="M53" s="29"/>
      <c r="N53" s="55"/>
      <c r="O53" s="30">
        <f t="shared" ref="O53:O61" si="25">SUM(Q53:U53)</f>
        <v>0</v>
      </c>
      <c r="P53" s="67" t="str">
        <f t="shared" ref="P53:P61" si="26">IFERROR(O53/J53,"-")</f>
        <v>-</v>
      </c>
      <c r="Q53" s="66"/>
      <c r="R53" s="52"/>
      <c r="S53" s="52"/>
      <c r="T53" s="52"/>
      <c r="U53" s="33"/>
      <c r="V53" s="56"/>
      <c r="W53" s="59"/>
      <c r="X53" s="59"/>
      <c r="Z53" s="71"/>
      <c r="AA53" s="89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</row>
    <row r="54" spans="2:39" ht="15" customHeight="1" x14ac:dyDescent="0.4">
      <c r="B54" s="22" t="s">
        <v>124</v>
      </c>
      <c r="C54" s="22" t="s">
        <v>78</v>
      </c>
      <c r="D54" s="36">
        <f t="shared" si="19"/>
        <v>76</v>
      </c>
      <c r="E54" s="36">
        <f t="shared" si="20"/>
        <v>71</v>
      </c>
      <c r="F54" s="49">
        <f t="shared" si="21"/>
        <v>44</v>
      </c>
      <c r="G54" s="28"/>
      <c r="H54" s="49">
        <f t="shared" si="22"/>
        <v>41</v>
      </c>
      <c r="I54" s="28"/>
      <c r="J54" s="27"/>
      <c r="K54" s="28"/>
      <c r="L54" s="29"/>
      <c r="M54" s="29"/>
      <c r="N54" s="55"/>
      <c r="O54" s="30">
        <f t="shared" si="25"/>
        <v>0</v>
      </c>
      <c r="P54" s="67" t="str">
        <f t="shared" si="26"/>
        <v>-</v>
      </c>
      <c r="Q54" s="66"/>
      <c r="R54" s="52"/>
      <c r="S54" s="52"/>
      <c r="T54" s="52"/>
      <c r="U54" s="33"/>
      <c r="V54" s="56"/>
      <c r="W54" s="59"/>
      <c r="X54" s="59"/>
      <c r="Z54" s="70"/>
      <c r="AA54" s="88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</row>
    <row r="55" spans="2:39" ht="15" customHeight="1" x14ac:dyDescent="0.4">
      <c r="B55" s="22" t="s">
        <v>124</v>
      </c>
      <c r="C55" s="22" t="s">
        <v>78</v>
      </c>
      <c r="D55" s="36">
        <f t="shared" si="19"/>
        <v>77</v>
      </c>
      <c r="E55" s="36">
        <f t="shared" si="20"/>
        <v>72</v>
      </c>
      <c r="F55" s="49">
        <f t="shared" si="21"/>
        <v>45</v>
      </c>
      <c r="G55" s="28"/>
      <c r="H55" s="49">
        <f t="shared" si="22"/>
        <v>42</v>
      </c>
      <c r="I55" s="28"/>
      <c r="J55" s="27"/>
      <c r="K55" s="28"/>
      <c r="L55" s="29"/>
      <c r="M55" s="29"/>
      <c r="N55" s="55"/>
      <c r="O55" s="30">
        <f t="shared" si="25"/>
        <v>0</v>
      </c>
      <c r="P55" s="67" t="str">
        <f t="shared" si="26"/>
        <v>-</v>
      </c>
      <c r="Q55" s="66"/>
      <c r="R55" s="52"/>
      <c r="S55" s="52"/>
      <c r="T55" s="52"/>
      <c r="U55" s="33"/>
      <c r="V55" s="56"/>
      <c r="W55" s="59"/>
      <c r="X55" s="59"/>
      <c r="Z55" s="71"/>
      <c r="AA55" s="89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</row>
    <row r="56" spans="2:39" ht="15" customHeight="1" x14ac:dyDescent="0.4">
      <c r="B56" s="22" t="s">
        <v>124</v>
      </c>
      <c r="C56" s="22" t="s">
        <v>78</v>
      </c>
      <c r="D56" s="36">
        <f t="shared" si="19"/>
        <v>78</v>
      </c>
      <c r="E56" s="36">
        <f t="shared" si="20"/>
        <v>73</v>
      </c>
      <c r="F56" s="49">
        <f t="shared" si="21"/>
        <v>46</v>
      </c>
      <c r="G56" s="28"/>
      <c r="H56" s="49">
        <f t="shared" si="22"/>
        <v>43</v>
      </c>
      <c r="I56" s="28"/>
      <c r="J56" s="27"/>
      <c r="K56" s="28"/>
      <c r="L56" s="29"/>
      <c r="M56" s="29"/>
      <c r="N56" s="55"/>
      <c r="O56" s="30">
        <f t="shared" si="25"/>
        <v>0</v>
      </c>
      <c r="P56" s="67" t="str">
        <f t="shared" si="26"/>
        <v>-</v>
      </c>
      <c r="Q56" s="66"/>
      <c r="R56" s="52"/>
      <c r="S56" s="52"/>
      <c r="T56" s="52"/>
      <c r="U56" s="33"/>
      <c r="V56" s="56"/>
      <c r="W56" s="59"/>
      <c r="X56" s="59"/>
      <c r="Z56" s="70"/>
      <c r="AA56" s="88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</row>
    <row r="57" spans="2:39" ht="15" customHeight="1" x14ac:dyDescent="0.4">
      <c r="B57" s="22" t="s">
        <v>124</v>
      </c>
      <c r="C57" s="22" t="s">
        <v>78</v>
      </c>
      <c r="D57" s="36">
        <f t="shared" si="19"/>
        <v>79</v>
      </c>
      <c r="E57" s="36">
        <f t="shared" si="20"/>
        <v>74</v>
      </c>
      <c r="F57" s="49">
        <f t="shared" si="21"/>
        <v>47</v>
      </c>
      <c r="G57" s="28"/>
      <c r="H57" s="49">
        <f t="shared" si="22"/>
        <v>44</v>
      </c>
      <c r="I57" s="28"/>
      <c r="J57" s="27"/>
      <c r="K57" s="28"/>
      <c r="L57" s="29"/>
      <c r="M57" s="29"/>
      <c r="N57" s="55"/>
      <c r="O57" s="30">
        <f t="shared" si="25"/>
        <v>0</v>
      </c>
      <c r="P57" s="67" t="str">
        <f t="shared" si="26"/>
        <v>-</v>
      </c>
      <c r="Q57" s="66"/>
      <c r="R57" s="52"/>
      <c r="S57" s="52"/>
      <c r="T57" s="52"/>
      <c r="U57" s="33"/>
      <c r="V57" s="56"/>
      <c r="W57" s="59"/>
      <c r="X57" s="59"/>
      <c r="Z57" s="71"/>
      <c r="AA57" s="89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</row>
    <row r="58" spans="2:39" ht="15" customHeight="1" x14ac:dyDescent="0.4">
      <c r="B58" s="22" t="s">
        <v>124</v>
      </c>
      <c r="C58" s="22" t="s">
        <v>78</v>
      </c>
      <c r="D58" s="36">
        <f t="shared" si="19"/>
        <v>80</v>
      </c>
      <c r="E58" s="36">
        <f t="shared" si="20"/>
        <v>75</v>
      </c>
      <c r="F58" s="49">
        <f t="shared" si="21"/>
        <v>48</v>
      </c>
      <c r="G58" s="28"/>
      <c r="H58" s="49">
        <f t="shared" si="22"/>
        <v>45</v>
      </c>
      <c r="I58" s="28"/>
      <c r="J58" s="27"/>
      <c r="K58" s="28"/>
      <c r="L58" s="29"/>
      <c r="M58" s="29"/>
      <c r="N58" s="55"/>
      <c r="O58" s="30">
        <f t="shared" si="25"/>
        <v>0</v>
      </c>
      <c r="P58" s="67" t="str">
        <f t="shared" si="26"/>
        <v>-</v>
      </c>
      <c r="Q58" s="66"/>
      <c r="R58" s="52"/>
      <c r="S58" s="52"/>
      <c r="T58" s="52"/>
      <c r="U58" s="33"/>
      <c r="V58" s="56"/>
      <c r="W58" s="59"/>
      <c r="X58" s="59"/>
      <c r="Z58" s="70"/>
      <c r="AA58" s="88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</row>
    <row r="59" spans="2:39" ht="15" customHeight="1" thickBot="1" x14ac:dyDescent="0.45">
      <c r="B59" s="22" t="s">
        <v>124</v>
      </c>
      <c r="C59" s="22" t="s">
        <v>78</v>
      </c>
      <c r="D59" s="36">
        <f t="shared" si="19"/>
        <v>81</v>
      </c>
      <c r="E59" s="36">
        <f t="shared" si="20"/>
        <v>76</v>
      </c>
      <c r="F59" s="49">
        <f t="shared" si="21"/>
        <v>49</v>
      </c>
      <c r="G59" s="28"/>
      <c r="H59" s="49">
        <f t="shared" si="22"/>
        <v>46</v>
      </c>
      <c r="I59" s="28"/>
      <c r="J59" s="27"/>
      <c r="K59" s="28"/>
      <c r="L59" s="29"/>
      <c r="M59" s="29"/>
      <c r="N59" s="55"/>
      <c r="O59" s="30">
        <f t="shared" si="25"/>
        <v>0</v>
      </c>
      <c r="P59" s="67" t="str">
        <f t="shared" si="26"/>
        <v>-</v>
      </c>
      <c r="Q59" s="66"/>
      <c r="R59" s="52"/>
      <c r="S59" s="52"/>
      <c r="T59" s="52"/>
      <c r="U59" s="33"/>
      <c r="V59" s="56"/>
      <c r="W59" s="59"/>
      <c r="X59" s="59"/>
      <c r="Z59" s="77"/>
      <c r="AA59" s="90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</row>
    <row r="60" spans="2:39" ht="15" customHeight="1" x14ac:dyDescent="0.4">
      <c r="B60" s="22" t="s">
        <v>124</v>
      </c>
      <c r="C60" s="22" t="s">
        <v>78</v>
      </c>
      <c r="D60" s="36">
        <f t="shared" si="19"/>
        <v>82</v>
      </c>
      <c r="E60" s="36">
        <f t="shared" si="20"/>
        <v>77</v>
      </c>
      <c r="F60" s="49">
        <f t="shared" si="21"/>
        <v>50</v>
      </c>
      <c r="G60" s="28"/>
      <c r="H60" s="49">
        <f t="shared" si="22"/>
        <v>47</v>
      </c>
      <c r="I60" s="28"/>
      <c r="J60" s="27"/>
      <c r="K60" s="28"/>
      <c r="L60" s="29"/>
      <c r="M60" s="29"/>
      <c r="N60" s="55"/>
      <c r="O60" s="30">
        <f t="shared" si="25"/>
        <v>0</v>
      </c>
      <c r="P60" s="67" t="str">
        <f t="shared" si="26"/>
        <v>-</v>
      </c>
      <c r="Q60" s="66"/>
      <c r="R60" s="52"/>
      <c r="S60" s="52"/>
      <c r="T60" s="52"/>
      <c r="U60" s="33"/>
      <c r="V60" s="56"/>
      <c r="W60" s="59"/>
      <c r="X60" s="59"/>
      <c r="Z60" s="70"/>
      <c r="AA60" s="88"/>
      <c r="AB60" s="79" t="s">
        <v>185</v>
      </c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1"/>
    </row>
    <row r="61" spans="2:39" ht="15" customHeight="1" x14ac:dyDescent="0.4">
      <c r="B61" s="22" t="s">
        <v>124</v>
      </c>
      <c r="C61" s="22" t="s">
        <v>78</v>
      </c>
      <c r="D61" s="36">
        <f t="shared" si="19"/>
        <v>83</v>
      </c>
      <c r="E61" s="36">
        <f t="shared" si="20"/>
        <v>78</v>
      </c>
      <c r="F61" s="49">
        <f t="shared" si="21"/>
        <v>51</v>
      </c>
      <c r="G61" s="28"/>
      <c r="H61" s="49">
        <f t="shared" si="22"/>
        <v>48</v>
      </c>
      <c r="I61" s="28"/>
      <c r="J61" s="27"/>
      <c r="K61" s="28"/>
      <c r="L61" s="29"/>
      <c r="M61" s="29"/>
      <c r="N61" s="55"/>
      <c r="O61" s="30">
        <f t="shared" si="25"/>
        <v>0</v>
      </c>
      <c r="P61" s="67" t="str">
        <f t="shared" si="26"/>
        <v>-</v>
      </c>
      <c r="Q61" s="66"/>
      <c r="R61" s="52"/>
      <c r="S61" s="52"/>
      <c r="T61" s="52"/>
      <c r="U61" s="33"/>
      <c r="V61" s="56"/>
      <c r="W61" s="59"/>
      <c r="X61" s="59"/>
      <c r="Z61" s="77"/>
      <c r="AA61" s="90"/>
      <c r="AB61" s="82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4"/>
    </row>
    <row r="62" spans="2:39" ht="15" customHeight="1" x14ac:dyDescent="0.4">
      <c r="B62" s="22" t="s">
        <v>124</v>
      </c>
      <c r="C62" s="22" t="s">
        <v>78</v>
      </c>
      <c r="D62" s="36">
        <f t="shared" si="19"/>
        <v>84</v>
      </c>
      <c r="E62" s="36">
        <f t="shared" si="20"/>
        <v>79</v>
      </c>
      <c r="F62" s="49">
        <f t="shared" si="21"/>
        <v>52</v>
      </c>
      <c r="G62" s="28"/>
      <c r="H62" s="49">
        <f t="shared" si="22"/>
        <v>49</v>
      </c>
      <c r="I62" s="28"/>
      <c r="J62" s="27"/>
      <c r="K62" s="28"/>
      <c r="L62" s="29"/>
      <c r="M62" s="29"/>
      <c r="N62" s="55"/>
      <c r="O62" s="30">
        <f t="shared" ref="O62:O68" si="27">SUM(Q62:U62)</f>
        <v>0</v>
      </c>
      <c r="P62" s="67" t="str">
        <f t="shared" ref="P62:P68" si="28">IFERROR(O62/J62,"-")</f>
        <v>-</v>
      </c>
      <c r="Q62" s="66"/>
      <c r="R62" s="52"/>
      <c r="S62" s="52"/>
      <c r="T62" s="52"/>
      <c r="U62" s="33"/>
      <c r="V62" s="56"/>
      <c r="W62" s="59"/>
      <c r="X62" s="59"/>
      <c r="Z62" s="70"/>
      <c r="AA62" s="88"/>
      <c r="AB62" s="82" t="s">
        <v>186</v>
      </c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4"/>
    </row>
    <row r="63" spans="2:39" ht="15" customHeight="1" x14ac:dyDescent="0.4">
      <c r="B63" s="22" t="s">
        <v>124</v>
      </c>
      <c r="C63" s="22" t="s">
        <v>78</v>
      </c>
      <c r="D63" s="36">
        <f t="shared" si="19"/>
        <v>85</v>
      </c>
      <c r="E63" s="36">
        <f t="shared" si="20"/>
        <v>80</v>
      </c>
      <c r="F63" s="49">
        <f t="shared" si="21"/>
        <v>53</v>
      </c>
      <c r="G63" s="28"/>
      <c r="H63" s="49">
        <f t="shared" si="22"/>
        <v>50</v>
      </c>
      <c r="I63" s="28"/>
      <c r="J63" s="27"/>
      <c r="K63" s="28"/>
      <c r="L63" s="29"/>
      <c r="M63" s="29"/>
      <c r="N63" s="55"/>
      <c r="O63" s="30">
        <f t="shared" si="27"/>
        <v>0</v>
      </c>
      <c r="P63" s="67" t="str">
        <f t="shared" si="28"/>
        <v>-</v>
      </c>
      <c r="Q63" s="66"/>
      <c r="R63" s="52"/>
      <c r="S63" s="52"/>
      <c r="T63" s="52"/>
      <c r="U63" s="33"/>
      <c r="V63" s="56"/>
      <c r="W63" s="59"/>
      <c r="X63" s="59"/>
      <c r="Z63" s="77"/>
      <c r="AA63" s="90"/>
      <c r="AB63" s="82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4"/>
    </row>
    <row r="64" spans="2:39" ht="15" customHeight="1" x14ac:dyDescent="0.4">
      <c r="B64" s="22" t="s">
        <v>124</v>
      </c>
      <c r="C64" s="22" t="s">
        <v>78</v>
      </c>
      <c r="D64" s="36">
        <f t="shared" si="19"/>
        <v>86</v>
      </c>
      <c r="E64" s="36">
        <f t="shared" si="20"/>
        <v>81</v>
      </c>
      <c r="F64" s="49">
        <f t="shared" si="21"/>
        <v>54</v>
      </c>
      <c r="G64" s="28"/>
      <c r="H64" s="49">
        <f t="shared" si="22"/>
        <v>51</v>
      </c>
      <c r="I64" s="28"/>
      <c r="J64" s="27"/>
      <c r="K64" s="28"/>
      <c r="L64" s="29"/>
      <c r="M64" s="29"/>
      <c r="N64" s="55"/>
      <c r="O64" s="30">
        <f t="shared" si="27"/>
        <v>0</v>
      </c>
      <c r="P64" s="67" t="str">
        <f t="shared" si="28"/>
        <v>-</v>
      </c>
      <c r="Q64" s="66"/>
      <c r="R64" s="52"/>
      <c r="S64" s="52"/>
      <c r="T64" s="52"/>
      <c r="U64" s="33"/>
      <c r="V64" s="56"/>
      <c r="W64" s="59"/>
      <c r="X64" s="59"/>
      <c r="Z64" s="70"/>
      <c r="AA64" s="88"/>
      <c r="AB64" s="82" t="s">
        <v>187</v>
      </c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4"/>
    </row>
    <row r="65" spans="2:39" ht="15" customHeight="1" x14ac:dyDescent="0.4">
      <c r="B65" s="22" t="s">
        <v>124</v>
      </c>
      <c r="C65" s="22" t="s">
        <v>78</v>
      </c>
      <c r="D65" s="36">
        <f t="shared" si="19"/>
        <v>87</v>
      </c>
      <c r="E65" s="36">
        <f t="shared" si="20"/>
        <v>82</v>
      </c>
      <c r="F65" s="49">
        <f t="shared" si="21"/>
        <v>55</v>
      </c>
      <c r="G65" s="28"/>
      <c r="H65" s="49">
        <f t="shared" si="22"/>
        <v>52</v>
      </c>
      <c r="I65" s="28"/>
      <c r="J65" s="27"/>
      <c r="K65" s="28"/>
      <c r="L65" s="29"/>
      <c r="M65" s="29"/>
      <c r="N65" s="55"/>
      <c r="O65" s="30">
        <f t="shared" si="27"/>
        <v>0</v>
      </c>
      <c r="P65" s="67" t="str">
        <f t="shared" si="28"/>
        <v>-</v>
      </c>
      <c r="Q65" s="66"/>
      <c r="R65" s="52"/>
      <c r="S65" s="52"/>
      <c r="T65" s="52"/>
      <c r="U65" s="33"/>
      <c r="V65" s="56"/>
      <c r="W65" s="59"/>
      <c r="X65" s="59"/>
      <c r="Z65" s="77"/>
      <c r="AA65" s="90"/>
      <c r="AB65" s="82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4"/>
    </row>
    <row r="66" spans="2:39" ht="15" customHeight="1" x14ac:dyDescent="0.4">
      <c r="B66" s="22" t="s">
        <v>124</v>
      </c>
      <c r="C66" s="22" t="s">
        <v>78</v>
      </c>
      <c r="D66" s="36">
        <f t="shared" si="19"/>
        <v>88</v>
      </c>
      <c r="E66" s="36">
        <f t="shared" si="20"/>
        <v>83</v>
      </c>
      <c r="F66" s="49">
        <f t="shared" si="21"/>
        <v>56</v>
      </c>
      <c r="G66" s="28"/>
      <c r="H66" s="49">
        <f t="shared" si="22"/>
        <v>53</v>
      </c>
      <c r="I66" s="28"/>
      <c r="J66" s="27"/>
      <c r="K66" s="28"/>
      <c r="L66" s="29"/>
      <c r="M66" s="29"/>
      <c r="N66" s="55"/>
      <c r="O66" s="30">
        <f t="shared" si="27"/>
        <v>0</v>
      </c>
      <c r="P66" s="67" t="str">
        <f t="shared" si="28"/>
        <v>-</v>
      </c>
      <c r="Q66" s="66"/>
      <c r="R66" s="52"/>
      <c r="S66" s="52"/>
      <c r="T66" s="52"/>
      <c r="U66" s="33"/>
      <c r="V66" s="56"/>
      <c r="W66" s="59"/>
      <c r="X66" s="59"/>
      <c r="Z66" s="78"/>
      <c r="AA66" s="78"/>
      <c r="AB66" s="82" t="s">
        <v>188</v>
      </c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4"/>
    </row>
    <row r="67" spans="2:39" ht="15" customHeight="1" thickBot="1" x14ac:dyDescent="0.45">
      <c r="B67" s="22" t="s">
        <v>124</v>
      </c>
      <c r="C67" s="22" t="s">
        <v>78</v>
      </c>
      <c r="D67" s="36">
        <f t="shared" si="19"/>
        <v>89</v>
      </c>
      <c r="E67" s="36">
        <f t="shared" si="20"/>
        <v>84</v>
      </c>
      <c r="F67" s="49">
        <f t="shared" si="21"/>
        <v>57</v>
      </c>
      <c r="G67" s="28"/>
      <c r="H67" s="49">
        <f t="shared" si="22"/>
        <v>54</v>
      </c>
      <c r="I67" s="28"/>
      <c r="J67" s="27"/>
      <c r="K67" s="28"/>
      <c r="L67" s="29"/>
      <c r="M67" s="29"/>
      <c r="N67" s="55"/>
      <c r="O67" s="30">
        <f t="shared" si="27"/>
        <v>0</v>
      </c>
      <c r="P67" s="67" t="str">
        <f t="shared" si="28"/>
        <v>-</v>
      </c>
      <c r="Q67" s="66"/>
      <c r="R67" s="52"/>
      <c r="S67" s="52"/>
      <c r="T67" s="52"/>
      <c r="U67" s="33"/>
      <c r="V67" s="56"/>
      <c r="W67" s="59"/>
      <c r="X67" s="59"/>
      <c r="Z67" s="78"/>
      <c r="AA67" s="78"/>
      <c r="AB67" s="85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7"/>
    </row>
    <row r="68" spans="2:39" ht="15" customHeight="1" x14ac:dyDescent="0.4">
      <c r="B68" s="22" t="s">
        <v>124</v>
      </c>
      <c r="C68" s="22" t="s">
        <v>78</v>
      </c>
      <c r="D68" s="36">
        <f t="shared" si="19"/>
        <v>90</v>
      </c>
      <c r="E68" s="36">
        <f t="shared" si="20"/>
        <v>85</v>
      </c>
      <c r="F68" s="49">
        <f t="shared" si="21"/>
        <v>58</v>
      </c>
      <c r="G68" s="28"/>
      <c r="H68" s="49">
        <f t="shared" si="22"/>
        <v>55</v>
      </c>
      <c r="I68" s="28"/>
      <c r="J68" s="27"/>
      <c r="K68" s="28"/>
      <c r="L68" s="29"/>
      <c r="M68" s="29"/>
      <c r="N68" s="55"/>
      <c r="O68" s="30">
        <f t="shared" si="27"/>
        <v>0</v>
      </c>
      <c r="P68" s="67" t="str">
        <f t="shared" si="28"/>
        <v>-</v>
      </c>
      <c r="Q68" s="66"/>
      <c r="R68" s="52"/>
      <c r="S68" s="52"/>
      <c r="T68" s="52"/>
      <c r="U68" s="33"/>
      <c r="V68" s="56"/>
      <c r="W68" s="59"/>
      <c r="X68" s="59"/>
    </row>
  </sheetData>
  <mergeCells count="99">
    <mergeCell ref="AB2:AE2"/>
    <mergeCell ref="AF2:AM2"/>
    <mergeCell ref="AB62:AM63"/>
    <mergeCell ref="AA6:AA7"/>
    <mergeCell ref="AA8:AA9"/>
    <mergeCell ref="AA10:AA11"/>
    <mergeCell ref="AA16:AA17"/>
    <mergeCell ref="AA12:AA13"/>
    <mergeCell ref="AA14:AA15"/>
    <mergeCell ref="AA18:AA19"/>
    <mergeCell ref="AA20:AA21"/>
    <mergeCell ref="AA22:AA23"/>
    <mergeCell ref="AA24:AA25"/>
    <mergeCell ref="AA26:AA27"/>
    <mergeCell ref="AA28:AA29"/>
    <mergeCell ref="AA30:AA31"/>
    <mergeCell ref="AA32:AA33"/>
    <mergeCell ref="AB64:AM65"/>
    <mergeCell ref="Z4:AM5"/>
    <mergeCell ref="AB32:AM33"/>
    <mergeCell ref="AB66:AM67"/>
    <mergeCell ref="AA34:AA35"/>
    <mergeCell ref="AA36:AA37"/>
    <mergeCell ref="AA38:AA39"/>
    <mergeCell ref="AA40:AA41"/>
    <mergeCell ref="AA42:AA43"/>
    <mergeCell ref="AA44:AA45"/>
    <mergeCell ref="AB54:AM55"/>
    <mergeCell ref="AB56:AM57"/>
    <mergeCell ref="AB58:AM59"/>
    <mergeCell ref="AB60:AM61"/>
    <mergeCell ref="AB44:AM45"/>
    <mergeCell ref="AB46:AM47"/>
    <mergeCell ref="AB48:AM49"/>
    <mergeCell ref="AB50:AM51"/>
    <mergeCell ref="AB52:AM53"/>
    <mergeCell ref="AB34:AM35"/>
    <mergeCell ref="AB36:AM37"/>
    <mergeCell ref="AB38:AM39"/>
    <mergeCell ref="AB40:AM41"/>
    <mergeCell ref="AB42:AM43"/>
    <mergeCell ref="Z64:Z65"/>
    <mergeCell ref="AB18:AM19"/>
    <mergeCell ref="AB20:AM21"/>
    <mergeCell ref="AB6:AM7"/>
    <mergeCell ref="AB8:AM9"/>
    <mergeCell ref="AB10:AM11"/>
    <mergeCell ref="AB26:AM27"/>
    <mergeCell ref="AB14:AM15"/>
    <mergeCell ref="AB24:AM25"/>
    <mergeCell ref="AB22:AM23"/>
    <mergeCell ref="AB28:AM29"/>
    <mergeCell ref="AB16:AM17"/>
    <mergeCell ref="AB12:AM13"/>
    <mergeCell ref="AB30:AM31"/>
    <mergeCell ref="Z54:Z55"/>
    <mergeCell ref="Z56:Z57"/>
    <mergeCell ref="Z58:Z59"/>
    <mergeCell ref="Z60:Z61"/>
    <mergeCell ref="Z62:Z63"/>
    <mergeCell ref="Z44:Z45"/>
    <mergeCell ref="Z46:Z47"/>
    <mergeCell ref="Z48:Z49"/>
    <mergeCell ref="Z50:Z51"/>
    <mergeCell ref="Z52:Z53"/>
    <mergeCell ref="Z34:Z35"/>
    <mergeCell ref="Z36:Z37"/>
    <mergeCell ref="Z38:Z39"/>
    <mergeCell ref="Z40:Z41"/>
    <mergeCell ref="Z42:Z43"/>
    <mergeCell ref="Z24:Z25"/>
    <mergeCell ref="Z26:Z27"/>
    <mergeCell ref="Z28:Z29"/>
    <mergeCell ref="Z30:Z31"/>
    <mergeCell ref="Z32:Z33"/>
    <mergeCell ref="Z14:Z15"/>
    <mergeCell ref="Z16:Z17"/>
    <mergeCell ref="Z18:Z19"/>
    <mergeCell ref="Z20:Z21"/>
    <mergeCell ref="Z22:Z23"/>
    <mergeCell ref="Z6:Z7"/>
    <mergeCell ref="Z8:Z9"/>
    <mergeCell ref="Z10:Z11"/>
    <mergeCell ref="Z12:Z13"/>
    <mergeCell ref="B2:E2"/>
    <mergeCell ref="H2:M2"/>
    <mergeCell ref="N4:V4"/>
    <mergeCell ref="X4:X5"/>
    <mergeCell ref="W4:W5"/>
    <mergeCell ref="E4:E5"/>
    <mergeCell ref="D4:D5"/>
    <mergeCell ref="B4:C5"/>
    <mergeCell ref="L4:M4"/>
    <mergeCell ref="W8:X8"/>
    <mergeCell ref="J33:K33"/>
    <mergeCell ref="K4:K5"/>
    <mergeCell ref="J4:J5"/>
    <mergeCell ref="H4:I5"/>
    <mergeCell ref="F4:G5"/>
  </mergeCells>
  <phoneticPr fontId="2"/>
  <conditionalFormatting sqref="D6:I68">
    <cfRule type="containsBlanks" dxfId="1" priority="2">
      <formula>LEN(TRIM(D6))=0</formula>
    </cfRule>
  </conditionalFormatting>
  <conditionalFormatting sqref="J6:M68">
    <cfRule type="containsBlanks" dxfId="0" priority="1">
      <formula>LEN(TRIM(J6))=0</formula>
    </cfRule>
  </conditionalFormatting>
  <pageMargins left="0.11811023622047245" right="0.11811023622047245" top="0.15748031496062992" bottom="0.15748031496062992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2020-09-05T01:55:34Z</cp:lastPrinted>
  <dcterms:created xsi:type="dcterms:W3CDTF">2015-06-05T18:17:20Z</dcterms:created>
  <dcterms:modified xsi:type="dcterms:W3CDTF">2020-09-05T02:16:02Z</dcterms:modified>
</cp:coreProperties>
</file>